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20" windowWidth="11352" windowHeight="7200" tabRatio="750" activeTab="1"/>
  </bookViews>
  <sheets>
    <sheet name="ใบรับรองแบบรูปและรายการ" sheetId="17" r:id="rId1"/>
    <sheet name="ปร.6" sheetId="5" r:id="rId2"/>
    <sheet name="ปร.5 (ก)" sheetId="3" r:id="rId3"/>
    <sheet name="ปร.5 (ข)" sheetId="24" r:id="rId4"/>
    <sheet name="ปร.4" sheetId="1" r:id="rId5"/>
    <sheet name="งวดงาน  (2)" sheetId="2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con1" localSheetId="5">#REF!</definedName>
    <definedName name="_________con1">#REF!</definedName>
    <definedName name="_________con11" localSheetId="5">#REF!</definedName>
    <definedName name="_________con11">#REF!</definedName>
    <definedName name="_________con2" localSheetId="5">#REF!</definedName>
    <definedName name="_________con2">#REF!</definedName>
    <definedName name="_________con3">#REF!</definedName>
    <definedName name="_________con4">#REF!</definedName>
    <definedName name="_________fws1">'[1]11 ข้อมูลงานCon'!$AB$30</definedName>
    <definedName name="_________sb1">'[1]12 ข้อมูลงานไม้แบบ'!$W$29</definedName>
    <definedName name="_________sd30" localSheetId="5">#REF!</definedName>
    <definedName name="_________sd30">#REF!</definedName>
    <definedName name="_________sd40" localSheetId="5">#REF!</definedName>
    <definedName name="_________sd40">#REF!</definedName>
    <definedName name="_________st1" localSheetId="5">#REF!</definedName>
    <definedName name="_________st1">#REF!</definedName>
    <definedName name="_________st2">#REF!</definedName>
    <definedName name="_________st3">#REF!</definedName>
    <definedName name="________con1">#REF!</definedName>
    <definedName name="________con11">#REF!</definedName>
    <definedName name="________con2">#REF!</definedName>
    <definedName name="________con3">#REF!</definedName>
    <definedName name="________con4">#REF!</definedName>
    <definedName name="________fws1">#REF!</definedName>
    <definedName name="________sb1">#REF!</definedName>
    <definedName name="________sd30">#REF!</definedName>
    <definedName name="________sd40">#REF!</definedName>
    <definedName name="________st1">#REF!</definedName>
    <definedName name="________st2">#REF!</definedName>
    <definedName name="________st3">#REF!</definedName>
    <definedName name="_______con1">#REF!</definedName>
    <definedName name="_______con11">#REF!</definedName>
    <definedName name="_______con2">#REF!</definedName>
    <definedName name="_______con3">#REF!</definedName>
    <definedName name="_______con4">#REF!</definedName>
    <definedName name="_______fws1">#REF!</definedName>
    <definedName name="_______sb1">#REF!</definedName>
    <definedName name="_______sd30">#REF!</definedName>
    <definedName name="_______sd40">#REF!</definedName>
    <definedName name="_______st1">#REF!</definedName>
    <definedName name="_______st2">#REF!</definedName>
    <definedName name="_______st3">#REF!</definedName>
    <definedName name="______con1">#REF!</definedName>
    <definedName name="______con11">#REF!</definedName>
    <definedName name="______con2">#REF!</definedName>
    <definedName name="______con3">#REF!</definedName>
    <definedName name="______con4">#REF!</definedName>
    <definedName name="______fws1">#REF!</definedName>
    <definedName name="______sb1">#REF!</definedName>
    <definedName name="______sd30">#REF!</definedName>
    <definedName name="______sd40">#REF!</definedName>
    <definedName name="______st1">#REF!</definedName>
    <definedName name="______st2">#REF!</definedName>
    <definedName name="______st3">#REF!</definedName>
    <definedName name="_____con1">#REF!</definedName>
    <definedName name="_____con11">#REF!</definedName>
    <definedName name="_____con2">#REF!</definedName>
    <definedName name="_____con3">#REF!</definedName>
    <definedName name="_____con4">#REF!</definedName>
    <definedName name="_____fws1">#REF!</definedName>
    <definedName name="_____rb1">#REF!</definedName>
    <definedName name="_____sb1">#REF!</definedName>
    <definedName name="_____sd30">#REF!</definedName>
    <definedName name="_____sd40">#REF!</definedName>
    <definedName name="_____st1">#REF!</definedName>
    <definedName name="_____st2">#REF!</definedName>
    <definedName name="_____st3">#REF!</definedName>
    <definedName name="_____wb1">#REF!</definedName>
    <definedName name="____con1">#REF!</definedName>
    <definedName name="____con11">#REF!</definedName>
    <definedName name="____con2">#REF!</definedName>
    <definedName name="____con3">#REF!</definedName>
    <definedName name="____con4">#REF!</definedName>
    <definedName name="____fws1" localSheetId="5">'[2]11 ข้อมูลงานCon'!$AB$30</definedName>
    <definedName name="____fws1">#REF!</definedName>
    <definedName name="____rb1" localSheetId="5">#REF!</definedName>
    <definedName name="____rb1">#REF!</definedName>
    <definedName name="____sb1" localSheetId="5">'[2]12 ข้อมูลงานไม้แบบ'!$W$29</definedName>
    <definedName name="____sb1">#REF!</definedName>
    <definedName name="____sd30" localSheetId="5">#REF!</definedName>
    <definedName name="____sd30">#REF!</definedName>
    <definedName name="____sd40">#REF!</definedName>
    <definedName name="____st1">#REF!</definedName>
    <definedName name="____st2">#REF!</definedName>
    <definedName name="____st3">#REF!</definedName>
    <definedName name="____wb1">#REF!</definedName>
    <definedName name="___con1" localSheetId="5">#REF!</definedName>
    <definedName name="___con1">#REF!</definedName>
    <definedName name="___con11" localSheetId="5">#REF!</definedName>
    <definedName name="___con11">#REF!</definedName>
    <definedName name="___con2" localSheetId="5">#REF!</definedName>
    <definedName name="___con2">#REF!</definedName>
    <definedName name="___con3" localSheetId="5">#REF!</definedName>
    <definedName name="___con3">#REF!</definedName>
    <definedName name="___con4" localSheetId="5">#REF!</definedName>
    <definedName name="___con4">#REF!</definedName>
    <definedName name="___fws1" localSheetId="5">'[3]11 ข้อมูลงานCon'!$AB$30</definedName>
    <definedName name="___fws1">'[4]11 ข้อมูลงานCon'!$AB$30</definedName>
    <definedName name="___rb1" localSheetId="5">#REF!</definedName>
    <definedName name="___rb1">#REF!</definedName>
    <definedName name="___sb1" localSheetId="5">'[3]12 ข้อมูลงานไม้แบบ'!$W$29</definedName>
    <definedName name="___sb1">'[4]12 ข้อมูลงานไม้แบบ'!$W$29</definedName>
    <definedName name="___sd30" localSheetId="5">#REF!</definedName>
    <definedName name="___sd30">#REF!</definedName>
    <definedName name="___sd40" localSheetId="5">#REF!</definedName>
    <definedName name="___sd40">#REF!</definedName>
    <definedName name="___st1" localSheetId="5">#REF!</definedName>
    <definedName name="___st1">#REF!</definedName>
    <definedName name="___st2" localSheetId="5">#REF!</definedName>
    <definedName name="___st2">#REF!</definedName>
    <definedName name="___st3" localSheetId="5">#REF!</definedName>
    <definedName name="___st3">#REF!</definedName>
    <definedName name="___wb1">#REF!</definedName>
    <definedName name="__con1">#REF!</definedName>
    <definedName name="__con11">#REF!</definedName>
    <definedName name="__con2">#REF!</definedName>
    <definedName name="__con3">#REF!</definedName>
    <definedName name="__con4">#REF!</definedName>
    <definedName name="__fws1" localSheetId="5">'[2]11 ข้อมูลงานCon'!$AB$30</definedName>
    <definedName name="__fws1">'[4]11 ข้อมูลงานCon'!$AB$30</definedName>
    <definedName name="__rb1" localSheetId="5">#REF!</definedName>
    <definedName name="__rb1">#REF!</definedName>
    <definedName name="__sb1" localSheetId="5">'[2]12 ข้อมูลงานไม้แบบ'!$W$29</definedName>
    <definedName name="__sb1">'[4]12 ข้อมูลงานไม้แบบ'!$W$29</definedName>
    <definedName name="__sd30" localSheetId="5">#REF!</definedName>
    <definedName name="__sd30">#REF!</definedName>
    <definedName name="__sd40" localSheetId="5">#REF!</definedName>
    <definedName name="__sd40">#REF!</definedName>
    <definedName name="__st1">#REF!</definedName>
    <definedName name="__st2">#REF!</definedName>
    <definedName name="__st3">#REF!</definedName>
    <definedName name="__wb1">#REF!</definedName>
    <definedName name="_con1" localSheetId="3">#REF!</definedName>
    <definedName name="_con1">#REF!</definedName>
    <definedName name="_con11" localSheetId="3">#REF!</definedName>
    <definedName name="_con11">#REF!</definedName>
    <definedName name="_con2" localSheetId="3">#REF!</definedName>
    <definedName name="_con2">#REF!</definedName>
    <definedName name="_con3" localSheetId="3">#REF!</definedName>
    <definedName name="_con3">#REF!</definedName>
    <definedName name="_con4" localSheetId="3">#REF!</definedName>
    <definedName name="_con4">#REF!</definedName>
    <definedName name="_fws1" localSheetId="5">'[2]11 ข้อมูลงานCon'!$AB$30</definedName>
    <definedName name="_fws1">'[4]11 ข้อมูลงานCon'!$AB$30</definedName>
    <definedName name="_rb1" localSheetId="5">#REF!</definedName>
    <definedName name="_rb1">#REF!</definedName>
    <definedName name="_sb1" localSheetId="5">'[2]12 ข้อมูลงานไม้แบบ'!$W$29</definedName>
    <definedName name="_sb1">'[4]12 ข้อมูลงานไม้แบบ'!$W$29</definedName>
    <definedName name="_sd30" localSheetId="5">#REF!</definedName>
    <definedName name="_sd30" localSheetId="3">#REF!</definedName>
    <definedName name="_sd30">#REF!</definedName>
    <definedName name="_sd40" localSheetId="3">#REF!</definedName>
    <definedName name="_sd40">#REF!</definedName>
    <definedName name="_st1" localSheetId="3">#REF!</definedName>
    <definedName name="_st1">#REF!</definedName>
    <definedName name="_st2" localSheetId="3">#REF!</definedName>
    <definedName name="_st2">#REF!</definedName>
    <definedName name="_st3" localSheetId="3">#REF!</definedName>
    <definedName name="_st3">#REF!</definedName>
    <definedName name="_wb1">#REF!</definedName>
    <definedName name="a" localSheetId="5">'[5]25-27RC. PIPE(3หน้า)'!#REF!</definedName>
    <definedName name="a" localSheetId="3">'[5]25-27RC. PIPE(3หน้า)'!#REF!</definedName>
    <definedName name="a">'[5]25-27RC. PIPE(3หน้า)'!#REF!</definedName>
    <definedName name="aa" localSheetId="5">'[7]12 ข้อมูลงานไม้แบบ'!$W$29</definedName>
    <definedName name="aa">'[6]12 ข้อมูลงานไม้แบบ'!$W$29</definedName>
    <definedName name="aaaa" localSheetId="5">#REF!</definedName>
    <definedName name="aaaa" localSheetId="3">#REF!</definedName>
    <definedName name="aaaa">#REF!</definedName>
    <definedName name="aaaaa" localSheetId="5">#REF!</definedName>
    <definedName name="aaaaa" localSheetId="3">#REF!</definedName>
    <definedName name="aaaaa">#REF!</definedName>
    <definedName name="AB" localSheetId="5">'[9]12 ข้อมูลงานไม้แบบ'!$W$29</definedName>
    <definedName name="AB">'[8]12 ข้อมูลงานไม้แบบ'!$W$29</definedName>
    <definedName name="AC" localSheetId="5">#REF!</definedName>
    <definedName name="AC" localSheetId="3">#REF!</definedName>
    <definedName name="AC">#REF!</definedName>
    <definedName name="bb" localSheetId="5">'[7]10 ข้อมูลวัสดุ-ค่าดำเนิน'!$X$19</definedName>
    <definedName name="bb">'[6]10 ข้อมูลวัสดุ-ค่าดำเนิน'!$X$19</definedName>
    <definedName name="ce" localSheetId="5">#REF!</definedName>
    <definedName name="ce" localSheetId="3">#REF!</definedName>
    <definedName name="ce">#REF!</definedName>
    <definedName name="con" localSheetId="5">#REF!</definedName>
    <definedName name="con" localSheetId="3">#REF!</definedName>
    <definedName name="con">#REF!</definedName>
    <definedName name="D" localSheetId="5">#REF!</definedName>
    <definedName name="D" localSheetId="3">#REF!</definedName>
    <definedName name="D">#REF!</definedName>
    <definedName name="F" localSheetId="5">#REF!</definedName>
    <definedName name="F" localSheetId="3">#REF!</definedName>
    <definedName name="F">#REF!</definedName>
    <definedName name="f_bridge" localSheetId="5">'[11]F(ของเรา)'!$G$27</definedName>
    <definedName name="f_bridge">'[10]F(ของเรา)'!$G$27</definedName>
    <definedName name="F_road" localSheetId="5">'[11]F(ของเรา)'!$G$26</definedName>
    <definedName name="F_road">'[10]F(ของเรา)'!$G$26</definedName>
    <definedName name="ff">'[12]F(ของเรา)'!$G$27</definedName>
    <definedName name="fff" localSheetId="5">'[14]11 ข้อมูลงานCon'!$AB$30</definedName>
    <definedName name="fff">'[13]11 ข้อมูลงานCon'!$AB$30</definedName>
    <definedName name="FWS" localSheetId="5">'[16]11 ข้อมูลงานCon'!$AB$30</definedName>
    <definedName name="FWS">'[15]11 ข้อมูลงานCon'!$AB$30</definedName>
    <definedName name="FWSS" localSheetId="5">'[16]11 ข้อมูลงานCon'!$AB$30</definedName>
    <definedName name="FWSS">'[15]11 ข้อมูลงานCon'!$AB$30</definedName>
    <definedName name="fกรรมการ" localSheetId="5">#REF!</definedName>
    <definedName name="fกรรมการ" localSheetId="3">#REF!</definedName>
    <definedName name="fกรรมการ">#REF!</definedName>
    <definedName name="ITEM1.1" localSheetId="5">#REF!</definedName>
    <definedName name="ITEM1.1" localSheetId="3">#REF!</definedName>
    <definedName name="ITEM1.1">#REF!</definedName>
    <definedName name="ITEM1.2" localSheetId="5">#REF!</definedName>
    <definedName name="ITEM1.2" localSheetId="3">#REF!</definedName>
    <definedName name="ITEM1.2">#REF!</definedName>
    <definedName name="ITEM1.3.1" localSheetId="5">#REF!</definedName>
    <definedName name="ITEM1.3.1" localSheetId="3">#REF!</definedName>
    <definedName name="ITEM1.3.1">#REF!</definedName>
    <definedName name="ITEM1.3.2" localSheetId="5">#REF!</definedName>
    <definedName name="ITEM1.3.2" localSheetId="3">#REF!</definedName>
    <definedName name="ITEM1.3.2">#REF!</definedName>
    <definedName name="ITEM1.3.3" localSheetId="5">#REF!</definedName>
    <definedName name="ITEM1.3.3" localSheetId="3">#REF!</definedName>
    <definedName name="ITEM1.3.3">#REF!</definedName>
    <definedName name="ITEM1.3.4" localSheetId="5">#REF!</definedName>
    <definedName name="ITEM1.3.4" localSheetId="3">#REF!</definedName>
    <definedName name="ITEM1.3.4">#REF!</definedName>
    <definedName name="ITEM1.3.5" localSheetId="5">#REF!</definedName>
    <definedName name="ITEM1.3.5" localSheetId="3">#REF!</definedName>
    <definedName name="ITEM1.3.5">#REF!</definedName>
    <definedName name="ITEM1.3.6" localSheetId="5">#REF!</definedName>
    <definedName name="ITEM1.3.6" localSheetId="3">#REF!</definedName>
    <definedName name="ITEM1.3.6">#REF!</definedName>
    <definedName name="ITEM1.3.7" localSheetId="5">#REF!</definedName>
    <definedName name="ITEM1.3.7" localSheetId="3">#REF!</definedName>
    <definedName name="ITEM1.3.7">#REF!</definedName>
    <definedName name="ITEM1.3.8" localSheetId="5">#REF!</definedName>
    <definedName name="ITEM1.3.8" localSheetId="3">#REF!</definedName>
    <definedName name="ITEM1.3.8">#REF!</definedName>
    <definedName name="ITEM1.4.1" localSheetId="5">#REF!</definedName>
    <definedName name="ITEM1.4.1" localSheetId="3">#REF!</definedName>
    <definedName name="ITEM1.4.1">#REF!</definedName>
    <definedName name="ITEM1.5" localSheetId="5">#REF!</definedName>
    <definedName name="ITEM1.5" localSheetId="3">#REF!</definedName>
    <definedName name="ITEM1.5">#REF!</definedName>
    <definedName name="ITEM2.1" localSheetId="5">#REF!</definedName>
    <definedName name="ITEM2.1" localSheetId="3">#REF!</definedName>
    <definedName name="ITEM2.1">#REF!</definedName>
    <definedName name="ITEM2.2.1" localSheetId="5">#REF!</definedName>
    <definedName name="ITEM2.2.1" localSheetId="3">#REF!</definedName>
    <definedName name="ITEM2.2.1">#REF!</definedName>
    <definedName name="ITEM2.2.2" localSheetId="5">#REF!</definedName>
    <definedName name="ITEM2.2.2" localSheetId="3">#REF!</definedName>
    <definedName name="ITEM2.2.2">#REF!</definedName>
    <definedName name="ITEM2.2.3" localSheetId="5">#REF!</definedName>
    <definedName name="ITEM2.2.3" localSheetId="3">#REF!</definedName>
    <definedName name="ITEM2.2.3">#REF!</definedName>
    <definedName name="ITEM2.2.3.4" localSheetId="5">'[17]41.EXCAVATION'!#REF!</definedName>
    <definedName name="ITEM2.2.3.4" localSheetId="3">'[17]41.EXCAVATION'!#REF!</definedName>
    <definedName name="ITEM2.2.3.4">'[17]41.EXCAVATION'!#REF!</definedName>
    <definedName name="ITEM2.2.4" localSheetId="5">#REF!</definedName>
    <definedName name="ITEM2.2.4" localSheetId="3">#REF!</definedName>
    <definedName name="ITEM2.2.4">#REF!</definedName>
    <definedName name="ITEM2.2.5" localSheetId="5">#REF!</definedName>
    <definedName name="ITEM2.2.5" localSheetId="3">#REF!</definedName>
    <definedName name="ITEM2.2.5">#REF!</definedName>
    <definedName name="ITEM2.3.1" localSheetId="5">'[5]8Unsui+Soft'!#REF!</definedName>
    <definedName name="ITEM2.3.1" localSheetId="3">'[5]8Unsui+Soft'!#REF!</definedName>
    <definedName name="ITEM2.3.1">'[5]8Unsui+Soft'!#REF!</definedName>
    <definedName name="ITEM2.3.2" localSheetId="5">#REF!</definedName>
    <definedName name="ITEM2.3.2" localSheetId="3">#REF!</definedName>
    <definedName name="ITEM2.3.2">#REF!</definedName>
    <definedName name="ITEM2.3.4" localSheetId="5">#REF!</definedName>
    <definedName name="ITEM2.3.4" localSheetId="3">#REF!</definedName>
    <definedName name="ITEM2.3.4">#REF!</definedName>
    <definedName name="ITEM2.3.5" localSheetId="5">#REF!</definedName>
    <definedName name="ITEM2.3.5" localSheetId="3">#REF!</definedName>
    <definedName name="ITEM2.3.5">#REF!</definedName>
    <definedName name="ITEM2.3.6" localSheetId="5">#REF!</definedName>
    <definedName name="ITEM2.3.6" localSheetId="3">#REF!</definedName>
    <definedName name="ITEM2.3.6">#REF!</definedName>
    <definedName name="ITEM2.4.1" localSheetId="5">#REF!</definedName>
    <definedName name="ITEM2.4.1" localSheetId="3">#REF!</definedName>
    <definedName name="ITEM2.4.1">#REF!</definedName>
    <definedName name="ITEM2.4.2" localSheetId="5">#REF!</definedName>
    <definedName name="ITEM2.4.2" localSheetId="3">#REF!</definedName>
    <definedName name="ITEM2.4.2">#REF!</definedName>
    <definedName name="ITEM3.1.1" localSheetId="5">#REF!</definedName>
    <definedName name="ITEM3.1.1" localSheetId="3">#REF!</definedName>
    <definedName name="ITEM3.1.1">#REF!</definedName>
    <definedName name="ITEM3.2.1" localSheetId="5">#REF!</definedName>
    <definedName name="ITEM3.2.1" localSheetId="3">#REF!</definedName>
    <definedName name="ITEM3.2.1">#REF!</definedName>
    <definedName name="ITEM3.2.2" localSheetId="5">#REF!</definedName>
    <definedName name="ITEM3.2.2" localSheetId="3">#REF!</definedName>
    <definedName name="ITEM3.2.2">#REF!</definedName>
    <definedName name="ITEM3.2.3" localSheetId="5">#REF!</definedName>
    <definedName name="ITEM3.2.3" localSheetId="3">#REF!</definedName>
    <definedName name="ITEM3.2.3">#REF!</definedName>
    <definedName name="ITEM3.2.4" localSheetId="5">#REF!</definedName>
    <definedName name="ITEM3.2.4" localSheetId="3">#REF!</definedName>
    <definedName name="ITEM3.2.4">#REF!</definedName>
    <definedName name="ITEM3.3.1" localSheetId="5">#REF!</definedName>
    <definedName name="ITEM3.3.1" localSheetId="3">#REF!</definedName>
    <definedName name="ITEM3.3.1">#REF!</definedName>
    <definedName name="ITEM3.4.1" localSheetId="5">#REF!</definedName>
    <definedName name="ITEM3.4.1" localSheetId="3">#REF!</definedName>
    <definedName name="ITEM3.4.1">#REF!</definedName>
    <definedName name="ITEM3.4.2" localSheetId="5">#REF!</definedName>
    <definedName name="ITEM3.4.2" localSheetId="3">#REF!</definedName>
    <definedName name="ITEM3.4.2">#REF!</definedName>
    <definedName name="ITEM3.5" localSheetId="5">#REF!</definedName>
    <definedName name="ITEM3.5" localSheetId="3">#REF!</definedName>
    <definedName name="ITEM3.5">#REF!</definedName>
    <definedName name="ITEM3.6" localSheetId="5">#REF!</definedName>
    <definedName name="ITEM3.6" localSheetId="3">#REF!</definedName>
    <definedName name="ITEM3.6">#REF!</definedName>
    <definedName name="ITEM4.1.1" localSheetId="5">#REF!</definedName>
    <definedName name="ITEM4.1.1" localSheetId="3">#REF!</definedName>
    <definedName name="ITEM4.1.1">#REF!</definedName>
    <definedName name="ITEM4.1.2" localSheetId="5">#REF!</definedName>
    <definedName name="ITEM4.1.2" localSheetId="3">#REF!</definedName>
    <definedName name="ITEM4.1.2">#REF!</definedName>
    <definedName name="ITEM4.2.1" localSheetId="5">#REF!</definedName>
    <definedName name="ITEM4.2.1" localSheetId="3">#REF!</definedName>
    <definedName name="ITEM4.2.1">#REF!</definedName>
    <definedName name="ITEM4.2.2" localSheetId="5">#REF!</definedName>
    <definedName name="ITEM4.2.2" localSheetId="3">#REF!</definedName>
    <definedName name="ITEM4.2.2">#REF!</definedName>
    <definedName name="ITEM4.4.3" localSheetId="5">#REF!</definedName>
    <definedName name="ITEM4.4.3" localSheetId="3">#REF!</definedName>
    <definedName name="ITEM4.4.3">#REF!</definedName>
    <definedName name="ITEM4.4.4" localSheetId="5">#REF!</definedName>
    <definedName name="ITEM4.4.4" localSheetId="3">#REF!</definedName>
    <definedName name="ITEM4.4.4">#REF!</definedName>
    <definedName name="ITEM4.4.5" localSheetId="5">#REF!</definedName>
    <definedName name="ITEM4.4.5" localSheetId="3">#REF!</definedName>
    <definedName name="ITEM4.4.5">#REF!</definedName>
    <definedName name="ITEM4.4.6" localSheetId="5">#REF!</definedName>
    <definedName name="ITEM4.4.6" localSheetId="3">#REF!</definedName>
    <definedName name="ITEM4.4.6">#REF!</definedName>
    <definedName name="ITEM4.5" localSheetId="5">#REF!</definedName>
    <definedName name="ITEM4.5" localSheetId="3">#REF!</definedName>
    <definedName name="ITEM4.5">#REF!</definedName>
    <definedName name="ITEM4.9.1" localSheetId="5">#REF!</definedName>
    <definedName name="ITEM4.9.1" localSheetId="3">#REF!</definedName>
    <definedName name="ITEM4.9.1">#REF!</definedName>
    <definedName name="ITEM4.9.2" localSheetId="5">#REF!</definedName>
    <definedName name="ITEM4.9.2" localSheetId="3">#REF!</definedName>
    <definedName name="ITEM4.9.2">#REF!</definedName>
    <definedName name="ITEM4.9.3" localSheetId="5">#REF!</definedName>
    <definedName name="ITEM4.9.3" localSheetId="3">#REF!</definedName>
    <definedName name="ITEM4.9.3">#REF!</definedName>
    <definedName name="ITEM4.9.4" localSheetId="5">#REF!</definedName>
    <definedName name="ITEM4.9.4" localSheetId="3">#REF!</definedName>
    <definedName name="ITEM4.9.4">#REF!</definedName>
    <definedName name="ITEM4.9.5" localSheetId="5">#REF!</definedName>
    <definedName name="ITEM4.9.5" localSheetId="3">#REF!</definedName>
    <definedName name="ITEM4.9.5">#REF!</definedName>
    <definedName name="ITEM4.9.6" localSheetId="5">#REF!</definedName>
    <definedName name="ITEM4.9.6" localSheetId="3">#REF!</definedName>
    <definedName name="ITEM4.9.6">#REF!</definedName>
    <definedName name="ITEM5.1.1.1" localSheetId="5">#REF!</definedName>
    <definedName name="ITEM5.1.1.1" localSheetId="3">#REF!</definedName>
    <definedName name="ITEM5.1.1.1">#REF!</definedName>
    <definedName name="ITEM5.1.1.2" localSheetId="5">#REF!</definedName>
    <definedName name="ITEM5.1.1.2" localSheetId="3">#REF!</definedName>
    <definedName name="ITEM5.1.1.2">#REF!</definedName>
    <definedName name="ITEM5.1.1.3" localSheetId="5">#REF!</definedName>
    <definedName name="ITEM5.1.1.3" localSheetId="3">#REF!</definedName>
    <definedName name="ITEM5.1.1.3">#REF!</definedName>
    <definedName name="ITEM5.1.1.4" localSheetId="5">#REF!</definedName>
    <definedName name="ITEM5.1.1.4" localSheetId="3">#REF!</definedName>
    <definedName name="ITEM5.1.1.4">#REF!</definedName>
    <definedName name="ITEM5.1.1.5" localSheetId="5">#REF!</definedName>
    <definedName name="ITEM5.1.1.5" localSheetId="3">#REF!</definedName>
    <definedName name="ITEM5.1.1.5">#REF!</definedName>
    <definedName name="ITEM5.1.1.6" localSheetId="5">#REF!</definedName>
    <definedName name="ITEM5.1.1.6" localSheetId="3">#REF!</definedName>
    <definedName name="ITEM5.1.1.6">#REF!</definedName>
    <definedName name="ITEM5.1.1.7" localSheetId="5">#REF!</definedName>
    <definedName name="ITEM5.1.1.7" localSheetId="3">#REF!</definedName>
    <definedName name="ITEM5.1.1.7">#REF!</definedName>
    <definedName name="ITEM5.1.1.8" localSheetId="5">#REF!</definedName>
    <definedName name="ITEM5.1.1.8" localSheetId="3">#REF!</definedName>
    <definedName name="ITEM5.1.1.8">#REF!</definedName>
    <definedName name="ITEM5.1.2.1" localSheetId="5">#REF!</definedName>
    <definedName name="ITEM5.1.2.1" localSheetId="3">#REF!</definedName>
    <definedName name="ITEM5.1.2.1">#REF!</definedName>
    <definedName name="ITEM5.1.2.2" localSheetId="5">#REF!</definedName>
    <definedName name="ITEM5.1.2.2" localSheetId="3">#REF!</definedName>
    <definedName name="ITEM5.1.2.2">#REF!</definedName>
    <definedName name="ITEM5.1.2.3" localSheetId="5">#REF!</definedName>
    <definedName name="ITEM5.1.2.3" localSheetId="3">#REF!</definedName>
    <definedName name="ITEM5.1.2.3">#REF!</definedName>
    <definedName name="ITEM5.1.2.4" localSheetId="5">#REF!</definedName>
    <definedName name="ITEM5.1.2.4" localSheetId="3">#REF!</definedName>
    <definedName name="ITEM5.1.2.4">#REF!</definedName>
    <definedName name="ITEM5.1.2.5" localSheetId="5">#REF!</definedName>
    <definedName name="ITEM5.1.2.5" localSheetId="3">#REF!</definedName>
    <definedName name="ITEM5.1.2.5">#REF!</definedName>
    <definedName name="ITEM5.1.2.6" localSheetId="5">#REF!</definedName>
    <definedName name="ITEM5.1.2.6" localSheetId="3">#REF!</definedName>
    <definedName name="ITEM5.1.2.6">#REF!</definedName>
    <definedName name="ITEM5.1.2.7" localSheetId="5">#REF!</definedName>
    <definedName name="ITEM5.1.2.7" localSheetId="3">#REF!</definedName>
    <definedName name="ITEM5.1.2.7">#REF!</definedName>
    <definedName name="ITEM5.1.2.8" localSheetId="5">#REF!</definedName>
    <definedName name="ITEM5.1.2.8" localSheetId="3">#REF!</definedName>
    <definedName name="ITEM5.1.2.8">#REF!</definedName>
    <definedName name="ITEM5.1.2.9" localSheetId="5">#REF!</definedName>
    <definedName name="ITEM5.1.2.9" localSheetId="3">#REF!</definedName>
    <definedName name="ITEM5.1.2.9">#REF!</definedName>
    <definedName name="ITEM5.1.4" localSheetId="5">#REF!</definedName>
    <definedName name="ITEM5.1.4" localSheetId="3">#REF!</definedName>
    <definedName name="ITEM5.1.4">#REF!</definedName>
    <definedName name="ITEM5.1.5" localSheetId="5">#REF!</definedName>
    <definedName name="ITEM5.1.5" localSheetId="3">#REF!</definedName>
    <definedName name="ITEM5.1.5">#REF!</definedName>
    <definedName name="ITEM5.1.6" localSheetId="5">#REF!</definedName>
    <definedName name="ITEM5.1.6" localSheetId="3">#REF!</definedName>
    <definedName name="ITEM5.1.6">#REF!</definedName>
    <definedName name="ITEM5.1.7" localSheetId="5">#REF!</definedName>
    <definedName name="ITEM5.1.7" localSheetId="3">#REF!</definedName>
    <definedName name="ITEM5.1.7">#REF!</definedName>
    <definedName name="ITEM5.1.7.1" localSheetId="5">#REF!</definedName>
    <definedName name="ITEM5.1.7.1" localSheetId="3">#REF!</definedName>
    <definedName name="ITEM5.1.7.1">#REF!</definedName>
    <definedName name="ITEM5.2.2.1" localSheetId="5">#REF!</definedName>
    <definedName name="ITEM5.2.2.1" localSheetId="3">#REF!</definedName>
    <definedName name="ITEM5.2.2.1">#REF!</definedName>
    <definedName name="ITEM5.2.2.2" localSheetId="5">#REF!</definedName>
    <definedName name="ITEM5.2.2.2" localSheetId="3">#REF!</definedName>
    <definedName name="ITEM5.2.2.2">#REF!</definedName>
    <definedName name="ITEM5.2.2.3" localSheetId="5">#REF!</definedName>
    <definedName name="ITEM5.2.2.3" localSheetId="3">#REF!</definedName>
    <definedName name="ITEM5.2.2.3">#REF!</definedName>
    <definedName name="ITEM5.2.2.4" localSheetId="5">#REF!</definedName>
    <definedName name="ITEM5.2.2.4" localSheetId="3">#REF!</definedName>
    <definedName name="ITEM5.2.2.4">#REF!</definedName>
    <definedName name="ITEM5.2.2.5" localSheetId="5">#REF!</definedName>
    <definedName name="ITEM5.2.2.5" localSheetId="3">#REF!</definedName>
    <definedName name="ITEM5.2.2.5">#REF!</definedName>
    <definedName name="ITEM5.2.2.6" localSheetId="5">#REF!</definedName>
    <definedName name="ITEM5.2.2.6" localSheetId="3">#REF!</definedName>
    <definedName name="ITEM5.2.2.6">#REF!</definedName>
    <definedName name="ITEM5.3.1" localSheetId="5">'[5]25-27RC. PIPE(3หน้า)'!#REF!</definedName>
    <definedName name="ITEM5.3.1" localSheetId="3">'[5]25-27RC. PIPE(3หน้า)'!#REF!</definedName>
    <definedName name="ITEM5.3.1">'[5]25-27RC. PIPE(3หน้า)'!#REF!</definedName>
    <definedName name="ITEM5.3.2" localSheetId="5">'[5]25-27RC. PIPE(3หน้า)'!#REF!</definedName>
    <definedName name="ITEM5.3.2" localSheetId="3">'[5]25-27RC. PIPE(3หน้า)'!#REF!</definedName>
    <definedName name="ITEM5.3.2">'[5]25-27RC. PIPE(3หน้า)'!#REF!</definedName>
    <definedName name="ITEM5.3.3" localSheetId="5">'[5]25-27RC. PIPE(3หน้า)'!#REF!</definedName>
    <definedName name="ITEM5.3.3" localSheetId="3">'[5]25-27RC. PIPE(3หน้า)'!#REF!</definedName>
    <definedName name="ITEM5.3.3">'[5]25-27RC. PIPE(3หน้า)'!#REF!</definedName>
    <definedName name="ITEM5.4.1" localSheetId="5">'[5]25-27RC. PIPE(3หน้า)'!#REF!</definedName>
    <definedName name="ITEM5.4.1" localSheetId="3">'[5]25-27RC. PIPE(3หน้า)'!#REF!</definedName>
    <definedName name="ITEM5.4.1">'[5]25-27RC. PIPE(3หน้า)'!#REF!</definedName>
    <definedName name="ITEM5.4.2" localSheetId="5">'[5]25-27RC. PIPE(3หน้า)'!#REF!</definedName>
    <definedName name="ITEM5.4.2" localSheetId="3">'[5]25-27RC. PIPE(3หน้า)'!#REF!</definedName>
    <definedName name="ITEM5.4.2">'[5]25-27RC. PIPE(3หน้า)'!#REF!</definedName>
    <definedName name="ITEM5.4.3" localSheetId="5">'[5]25-27RC. PIPE(3หน้า)'!#REF!</definedName>
    <definedName name="ITEM5.4.3" localSheetId="3">'[5]25-27RC. PIPE(3หน้า)'!#REF!</definedName>
    <definedName name="ITEM5.4.3">'[5]25-27RC. PIPE(3หน้า)'!#REF!</definedName>
    <definedName name="ITEM6.1.1" localSheetId="5">#REF!</definedName>
    <definedName name="ITEM6.1.1" localSheetId="3">#REF!</definedName>
    <definedName name="ITEM6.1.1">#REF!</definedName>
    <definedName name="ITEM6.1.10" localSheetId="5">#REF!</definedName>
    <definedName name="ITEM6.1.10" localSheetId="3">#REF!</definedName>
    <definedName name="ITEM6.1.10">#REF!</definedName>
    <definedName name="ITEM6.1.11" localSheetId="5">#REF!</definedName>
    <definedName name="ITEM6.1.11" localSheetId="3">#REF!</definedName>
    <definedName name="ITEM6.1.11">#REF!</definedName>
    <definedName name="ITEM6.1.12" localSheetId="5">#REF!</definedName>
    <definedName name="ITEM6.1.12" localSheetId="3">#REF!</definedName>
    <definedName name="ITEM6.1.12">#REF!</definedName>
    <definedName name="ITEM6.1.13" localSheetId="5">#REF!</definedName>
    <definedName name="ITEM6.1.13" localSheetId="3">#REF!</definedName>
    <definedName name="ITEM6.1.13">#REF!</definedName>
    <definedName name="ITEM6.1.14" localSheetId="5">#REF!</definedName>
    <definedName name="ITEM6.1.14" localSheetId="3">#REF!</definedName>
    <definedName name="ITEM6.1.14">#REF!</definedName>
    <definedName name="ITEM6.1.15" localSheetId="5">#REF!</definedName>
    <definedName name="ITEM6.1.15" localSheetId="3">#REF!</definedName>
    <definedName name="ITEM6.1.15">#REF!</definedName>
    <definedName name="ITEM6.1.16" localSheetId="5">#REF!</definedName>
    <definedName name="ITEM6.1.16" localSheetId="3">#REF!</definedName>
    <definedName name="ITEM6.1.16">#REF!</definedName>
    <definedName name="ITEM6.1.17" localSheetId="5">#REF!</definedName>
    <definedName name="ITEM6.1.17" localSheetId="3">#REF!</definedName>
    <definedName name="ITEM6.1.17">#REF!</definedName>
    <definedName name="ITEM6.1.18" localSheetId="5">#REF!</definedName>
    <definedName name="ITEM6.1.18" localSheetId="3">#REF!</definedName>
    <definedName name="ITEM6.1.18">#REF!</definedName>
    <definedName name="ITEM6.1.2.2" localSheetId="5">#REF!</definedName>
    <definedName name="ITEM6.1.2.2" localSheetId="3">#REF!</definedName>
    <definedName name="ITEM6.1.2.2">#REF!</definedName>
    <definedName name="ITEM6.1.3" localSheetId="5">#REF!</definedName>
    <definedName name="ITEM6.1.3" localSheetId="3">#REF!</definedName>
    <definedName name="ITEM6.1.3">#REF!</definedName>
    <definedName name="ITEM6.1.4.1" localSheetId="5">#REF!</definedName>
    <definedName name="ITEM6.1.4.1" localSheetId="3">#REF!</definedName>
    <definedName name="ITEM6.1.4.1">#REF!</definedName>
    <definedName name="ITEM6.1.4.2" localSheetId="5">#REF!</definedName>
    <definedName name="ITEM6.1.4.2" localSheetId="3">#REF!</definedName>
    <definedName name="ITEM6.1.4.2">#REF!</definedName>
    <definedName name="ITEM6.1.8" localSheetId="5">#REF!</definedName>
    <definedName name="ITEM6.1.8" localSheetId="3">#REF!</definedName>
    <definedName name="ITEM6.1.8">#REF!</definedName>
    <definedName name="ITEM6.1.9" localSheetId="5">#REF!</definedName>
    <definedName name="ITEM6.1.9" localSheetId="3">#REF!</definedName>
    <definedName name="ITEM6.1.9">#REF!</definedName>
    <definedName name="ITEM6.10.1" localSheetId="5">#REF!</definedName>
    <definedName name="ITEM6.10.1" localSheetId="3">#REF!</definedName>
    <definedName name="ITEM6.10.1">#REF!</definedName>
    <definedName name="ITEM6.10.4.1" localSheetId="5">'[5]42หลักกิโล'!#REF!</definedName>
    <definedName name="ITEM6.10.4.1" localSheetId="3">'[5]42หลักกิโล'!#REF!</definedName>
    <definedName name="ITEM6.10.4.1">'[5]42หลักกิโล'!#REF!</definedName>
    <definedName name="ITEM6.10.4.2" localSheetId="5">'[5]42หลักกิโล'!#REF!</definedName>
    <definedName name="ITEM6.10.4.2" localSheetId="3">'[5]42หลักกิโล'!#REF!</definedName>
    <definedName name="ITEM6.10.4.2">'[5]42หลักกิโล'!#REF!</definedName>
    <definedName name="ITEM6.11.2.2" localSheetId="5">#REF!</definedName>
    <definedName name="ITEM6.11.2.2" localSheetId="3">#REF!</definedName>
    <definedName name="ITEM6.11.2.2">#REF!</definedName>
    <definedName name="ITEM6.11.3.1" localSheetId="5">#REF!</definedName>
    <definedName name="ITEM6.11.3.1" localSheetId="3">#REF!</definedName>
    <definedName name="ITEM6.11.3.1">#REF!</definedName>
    <definedName name="ITEM6.11.3.2" localSheetId="5">#REF!</definedName>
    <definedName name="ITEM6.11.3.2" localSheetId="3">#REF!</definedName>
    <definedName name="ITEM6.11.3.2">#REF!</definedName>
    <definedName name="ITEM6.11.4.1" localSheetId="5">#REF!</definedName>
    <definedName name="ITEM6.11.4.1" localSheetId="3">#REF!</definedName>
    <definedName name="ITEM6.11.4.1">#REF!</definedName>
    <definedName name="ITEM6.11.4.1.2" localSheetId="5">#REF!</definedName>
    <definedName name="ITEM6.11.4.1.2" localSheetId="3">#REF!</definedName>
    <definedName name="ITEM6.11.4.1.2">#REF!</definedName>
    <definedName name="ITEM6.11.5.1" localSheetId="5">#REF!</definedName>
    <definedName name="ITEM6.11.5.1" localSheetId="3">#REF!</definedName>
    <definedName name="ITEM6.11.5.1">#REF!</definedName>
    <definedName name="ITEM6.12.10.1" localSheetId="5">#REF!</definedName>
    <definedName name="ITEM6.12.10.1" localSheetId="3">#REF!</definedName>
    <definedName name="ITEM6.12.10.1">#REF!</definedName>
    <definedName name="ITEM6.13.2.1" localSheetId="5">#REF!</definedName>
    <definedName name="ITEM6.13.2.1" localSheetId="3">#REF!</definedName>
    <definedName name="ITEM6.13.2.1">#REF!</definedName>
    <definedName name="ITEM6.14.1" localSheetId="5">#REF!</definedName>
    <definedName name="ITEM6.14.1" localSheetId="3">#REF!</definedName>
    <definedName name="ITEM6.14.1">#REF!</definedName>
    <definedName name="ITEM6.14.2" localSheetId="5">#REF!</definedName>
    <definedName name="ITEM6.14.2" localSheetId="3">#REF!</definedName>
    <definedName name="ITEM6.14.2">#REF!</definedName>
    <definedName name="ITEM6.15.4" localSheetId="5">#REF!</definedName>
    <definedName name="ITEM6.15.4" localSheetId="3">#REF!</definedName>
    <definedName name="ITEM6.15.4">#REF!</definedName>
    <definedName name="ITEM6.15.4.2" localSheetId="5">#REF!</definedName>
    <definedName name="ITEM6.15.4.2" localSheetId="3">#REF!</definedName>
    <definedName name="ITEM6.15.4.2">#REF!</definedName>
    <definedName name="ITEM6.15.7" localSheetId="5">#REF!</definedName>
    <definedName name="ITEM6.15.7" localSheetId="3">#REF!</definedName>
    <definedName name="ITEM6.15.7">#REF!</definedName>
    <definedName name="ITEM6.16" localSheetId="5">#REF!</definedName>
    <definedName name="ITEM6.16" localSheetId="3">#REF!</definedName>
    <definedName name="ITEM6.16">#REF!</definedName>
    <definedName name="ITEM6.17.1" localSheetId="5">#REF!</definedName>
    <definedName name="ITEM6.17.1" localSheetId="3">#REF!</definedName>
    <definedName name="ITEM6.17.1">#REF!</definedName>
    <definedName name="ITEM6.17.2" localSheetId="5">#REF!</definedName>
    <definedName name="ITEM6.17.2" localSheetId="3">#REF!</definedName>
    <definedName name="ITEM6.17.2">#REF!</definedName>
    <definedName name="ITEM6.17.3" localSheetId="5">#REF!</definedName>
    <definedName name="ITEM6.17.3" localSheetId="3">#REF!</definedName>
    <definedName name="ITEM6.17.3">#REF!</definedName>
    <definedName name="ITEM6.17.4" localSheetId="5">#REF!</definedName>
    <definedName name="ITEM6.17.4" localSheetId="3">#REF!</definedName>
    <definedName name="ITEM6.17.4">#REF!</definedName>
    <definedName name="ITEM6.17.5" localSheetId="5">#REF!</definedName>
    <definedName name="ITEM6.17.5" localSheetId="3">#REF!</definedName>
    <definedName name="ITEM6.17.5">#REF!</definedName>
    <definedName name="ITEM6.17.6" localSheetId="5">#REF!</definedName>
    <definedName name="ITEM6.17.6" localSheetId="3">#REF!</definedName>
    <definedName name="ITEM6.17.6">#REF!</definedName>
    <definedName name="ITEM6.18.4.1" localSheetId="5">#REF!</definedName>
    <definedName name="ITEM6.18.4.1" localSheetId="3">#REF!</definedName>
    <definedName name="ITEM6.18.4.1">#REF!</definedName>
    <definedName name="ITEM6.2.1" localSheetId="5">#REF!</definedName>
    <definedName name="ITEM6.2.1" localSheetId="3">#REF!</definedName>
    <definedName name="ITEM6.2.1">#REF!</definedName>
    <definedName name="ITEM6.2.2" localSheetId="5">#REF!</definedName>
    <definedName name="ITEM6.2.2" localSheetId="3">#REF!</definedName>
    <definedName name="ITEM6.2.2">#REF!</definedName>
    <definedName name="ITEM6.21" localSheetId="5">'[5]52ป้ายชั่วคราว+ด่าน'!#REF!</definedName>
    <definedName name="ITEM6.21" localSheetId="3">'[5]52ป้ายชั่วคราว+ด่าน'!#REF!</definedName>
    <definedName name="ITEM6.21">'[5]52ป้ายชั่วคราว+ด่าน'!#REF!</definedName>
    <definedName name="ITEM6.22" localSheetId="5">'[5]52ป้ายชั่วคราว+ด่าน'!#REF!</definedName>
    <definedName name="ITEM6.22" localSheetId="3">'[5]52ป้ายชั่วคราว+ด่าน'!#REF!</definedName>
    <definedName name="ITEM6.22">'[5]52ป้ายชั่วคราว+ด่าน'!#REF!</definedName>
    <definedName name="ITEM6.3.1.1" localSheetId="5">#REF!</definedName>
    <definedName name="ITEM6.3.1.1" localSheetId="3">#REF!</definedName>
    <definedName name="ITEM6.3.1.1">#REF!</definedName>
    <definedName name="ITEM6.3.1.2.1" localSheetId="5">#REF!</definedName>
    <definedName name="ITEM6.3.1.2.1" localSheetId="3">#REF!</definedName>
    <definedName name="ITEM6.3.1.2.1">#REF!</definedName>
    <definedName name="ITEM6.3.1.2.2" localSheetId="5">#REF!</definedName>
    <definedName name="ITEM6.3.1.2.2" localSheetId="3">#REF!</definedName>
    <definedName name="ITEM6.3.1.2.2">#REF!</definedName>
    <definedName name="ITEM6.3.1.2.3" localSheetId="5">#REF!</definedName>
    <definedName name="ITEM6.3.1.2.3" localSheetId="3">#REF!</definedName>
    <definedName name="ITEM6.3.1.2.3">#REF!</definedName>
    <definedName name="ITEM6.3.1.2.4" localSheetId="5">#REF!</definedName>
    <definedName name="ITEM6.3.1.2.4" localSheetId="3">#REF!</definedName>
    <definedName name="ITEM6.3.1.2.4">#REF!</definedName>
    <definedName name="ITEM6.3.1.2.5" localSheetId="5">#REF!</definedName>
    <definedName name="ITEM6.3.1.2.5" localSheetId="3">#REF!</definedName>
    <definedName name="ITEM6.3.1.2.5">#REF!</definedName>
    <definedName name="ITEM6.3.1.2.6" localSheetId="5">#REF!</definedName>
    <definedName name="ITEM6.3.1.2.6" localSheetId="3">#REF!</definedName>
    <definedName name="ITEM6.3.1.2.6">#REF!</definedName>
    <definedName name="ITEM6.3.1.2.7" localSheetId="5">#REF!</definedName>
    <definedName name="ITEM6.3.1.2.7" localSheetId="3">#REF!</definedName>
    <definedName name="ITEM6.3.1.2.7">#REF!</definedName>
    <definedName name="ITEM6.3.1.2.8" localSheetId="5">#REF!</definedName>
    <definedName name="ITEM6.3.1.2.8" localSheetId="3">#REF!</definedName>
    <definedName name="ITEM6.3.1.2.8">#REF!</definedName>
    <definedName name="ITEM6.3.1.3.1" localSheetId="5">#REF!</definedName>
    <definedName name="ITEM6.3.1.3.1" localSheetId="3">#REF!</definedName>
    <definedName name="ITEM6.3.1.3.1">#REF!</definedName>
    <definedName name="ITEM6.3.1.3.2" localSheetId="5">#REF!</definedName>
    <definedName name="ITEM6.3.1.3.2" localSheetId="3">#REF!</definedName>
    <definedName name="ITEM6.3.1.3.2">#REF!</definedName>
    <definedName name="ITEM6.3.1.4.1" localSheetId="5">#REF!</definedName>
    <definedName name="ITEM6.3.1.4.1" localSheetId="3">#REF!</definedName>
    <definedName name="ITEM6.3.1.4.1">#REF!</definedName>
    <definedName name="ITEM6.3.1.4.2" localSheetId="5">#REF!</definedName>
    <definedName name="ITEM6.3.1.4.2" localSheetId="3">#REF!</definedName>
    <definedName name="ITEM6.3.1.4.2">#REF!</definedName>
    <definedName name="ITEM6.3.1.4.3" localSheetId="5">#REF!</definedName>
    <definedName name="ITEM6.3.1.4.3" localSheetId="3">#REF!</definedName>
    <definedName name="ITEM6.3.1.4.3">#REF!</definedName>
    <definedName name="ITEM6.3.1.5" localSheetId="5">#REF!</definedName>
    <definedName name="ITEM6.3.1.5" localSheetId="3">#REF!</definedName>
    <definedName name="ITEM6.3.1.5">#REF!</definedName>
    <definedName name="ITEM6.3.1.6" localSheetId="5">#REF!</definedName>
    <definedName name="ITEM6.3.1.6" localSheetId="3">#REF!</definedName>
    <definedName name="ITEM6.3.1.6">#REF!</definedName>
    <definedName name="ITEM6.3.1.7" localSheetId="5">#REF!</definedName>
    <definedName name="ITEM6.3.1.7" localSheetId="3">#REF!</definedName>
    <definedName name="ITEM6.3.1.7">#REF!</definedName>
    <definedName name="ITEM6.3.10" localSheetId="5">#REF!</definedName>
    <definedName name="ITEM6.3.10" localSheetId="3">#REF!</definedName>
    <definedName name="ITEM6.3.10">#REF!</definedName>
    <definedName name="ITEM6.3.11" localSheetId="5">#REF!</definedName>
    <definedName name="ITEM6.3.11" localSheetId="3">#REF!</definedName>
    <definedName name="ITEM6.3.11">#REF!</definedName>
    <definedName name="ITEM6.3.12.1" localSheetId="5">#REF!</definedName>
    <definedName name="ITEM6.3.12.1" localSheetId="3">#REF!</definedName>
    <definedName name="ITEM6.3.12.1">#REF!</definedName>
    <definedName name="ITEM6.3.12.2" localSheetId="5">#REF!</definedName>
    <definedName name="ITEM6.3.12.2" localSheetId="3">#REF!</definedName>
    <definedName name="ITEM6.3.12.2">#REF!</definedName>
    <definedName name="ITEM6.3.12.3" localSheetId="5">#REF!</definedName>
    <definedName name="ITEM6.3.12.3" localSheetId="3">#REF!</definedName>
    <definedName name="ITEM6.3.12.3">#REF!</definedName>
    <definedName name="ITEM6.3.13.1" localSheetId="5">#REF!</definedName>
    <definedName name="ITEM6.3.13.1" localSheetId="3">#REF!</definedName>
    <definedName name="ITEM6.3.13.1">#REF!</definedName>
    <definedName name="ITEM6.3.14.1" localSheetId="5">#REF!</definedName>
    <definedName name="ITEM6.3.14.1" localSheetId="3">#REF!</definedName>
    <definedName name="ITEM6.3.14.1">#REF!</definedName>
    <definedName name="ITEM6.3.14.2" localSheetId="5">#REF!</definedName>
    <definedName name="ITEM6.3.14.2" localSheetId="3">#REF!</definedName>
    <definedName name="ITEM6.3.14.2">#REF!</definedName>
    <definedName name="ITEM6.3.14.3" localSheetId="5">#REF!</definedName>
    <definedName name="ITEM6.3.14.3" localSheetId="3">#REF!</definedName>
    <definedName name="ITEM6.3.14.3">#REF!</definedName>
    <definedName name="ITEM6.3.2" localSheetId="5">#REF!</definedName>
    <definedName name="ITEM6.3.2" localSheetId="3">#REF!</definedName>
    <definedName name="ITEM6.3.2">#REF!</definedName>
    <definedName name="ITEM6.3.3.1.1" localSheetId="5">#REF!</definedName>
    <definedName name="ITEM6.3.3.1.1" localSheetId="3">#REF!</definedName>
    <definedName name="ITEM6.3.3.1.1">#REF!</definedName>
    <definedName name="ITEM6.3.3.1.2" localSheetId="5">#REF!</definedName>
    <definedName name="ITEM6.3.3.1.2" localSheetId="3">#REF!</definedName>
    <definedName name="ITEM6.3.3.1.2">#REF!</definedName>
    <definedName name="ITEM6.3.3.1.3" localSheetId="5">#REF!</definedName>
    <definedName name="ITEM6.3.3.1.3" localSheetId="3">#REF!</definedName>
    <definedName name="ITEM6.3.3.1.3">#REF!</definedName>
    <definedName name="ITEM6.3.3.1.4" localSheetId="5">#REF!</definedName>
    <definedName name="ITEM6.3.3.1.4" localSheetId="3">#REF!</definedName>
    <definedName name="ITEM6.3.3.1.4">#REF!</definedName>
    <definedName name="ITEM6.3.3.1.5" localSheetId="5">#REF!</definedName>
    <definedName name="ITEM6.3.3.1.5" localSheetId="3">#REF!</definedName>
    <definedName name="ITEM6.3.3.1.5">#REF!</definedName>
    <definedName name="ITEM6.3.3.2.1" localSheetId="5">#REF!</definedName>
    <definedName name="ITEM6.3.3.2.1" localSheetId="3">#REF!</definedName>
    <definedName name="ITEM6.3.3.2.1">#REF!</definedName>
    <definedName name="ITEM6.3.3.2.2" localSheetId="5">#REF!</definedName>
    <definedName name="ITEM6.3.3.2.2" localSheetId="3">#REF!</definedName>
    <definedName name="ITEM6.3.3.2.2">#REF!</definedName>
    <definedName name="ITEM6.3.3.2.3" localSheetId="5">#REF!</definedName>
    <definedName name="ITEM6.3.3.2.3" localSheetId="3">#REF!</definedName>
    <definedName name="ITEM6.3.3.2.3">#REF!</definedName>
    <definedName name="ITEM6.3.3.2.4" localSheetId="5">#REF!</definedName>
    <definedName name="ITEM6.3.3.2.4" localSheetId="3">#REF!</definedName>
    <definedName name="ITEM6.3.3.2.4">#REF!</definedName>
    <definedName name="ITEM6.3.3.2.5" localSheetId="5">#REF!</definedName>
    <definedName name="ITEM6.3.3.2.5" localSheetId="3">#REF!</definedName>
    <definedName name="ITEM6.3.3.2.5">#REF!</definedName>
    <definedName name="ITEM6.3.4" localSheetId="5">#REF!</definedName>
    <definedName name="ITEM6.3.4" localSheetId="3">#REF!</definedName>
    <definedName name="ITEM6.3.4">#REF!</definedName>
    <definedName name="ITEM6.3.6.1" localSheetId="5">#REF!</definedName>
    <definedName name="ITEM6.3.6.1" localSheetId="3">#REF!</definedName>
    <definedName name="ITEM6.3.6.1">#REF!</definedName>
    <definedName name="ITEM6.3.6.2" localSheetId="5">#REF!</definedName>
    <definedName name="ITEM6.3.6.2" localSheetId="3">#REF!</definedName>
    <definedName name="ITEM6.3.6.2">#REF!</definedName>
    <definedName name="ITEM6.3.6.3" localSheetId="5">#REF!</definedName>
    <definedName name="ITEM6.3.6.3" localSheetId="3">#REF!</definedName>
    <definedName name="ITEM6.3.6.3">#REF!</definedName>
    <definedName name="ITEM6.3.6.4" localSheetId="5">#REF!</definedName>
    <definedName name="ITEM6.3.6.4" localSheetId="3">#REF!</definedName>
    <definedName name="ITEM6.3.6.4">#REF!</definedName>
    <definedName name="ITEM6.3.7" localSheetId="5">#REF!</definedName>
    <definedName name="ITEM6.3.7" localSheetId="3">#REF!</definedName>
    <definedName name="ITEM6.3.7">#REF!</definedName>
    <definedName name="ITEM6.3.8.1" localSheetId="5">#REF!</definedName>
    <definedName name="ITEM6.3.8.1" localSheetId="3">#REF!</definedName>
    <definedName name="ITEM6.3.8.1">#REF!</definedName>
    <definedName name="ITEM6.3.8.2" localSheetId="5">#REF!</definedName>
    <definedName name="ITEM6.3.8.2" localSheetId="3">#REF!</definedName>
    <definedName name="ITEM6.3.8.2">#REF!</definedName>
    <definedName name="ITEM6.4.1" localSheetId="5">#REF!</definedName>
    <definedName name="ITEM6.4.1" localSheetId="3">#REF!</definedName>
    <definedName name="ITEM6.4.1">#REF!</definedName>
    <definedName name="ITEM6.4.2" localSheetId="5">#REF!</definedName>
    <definedName name="ITEM6.4.2" localSheetId="3">#REF!</definedName>
    <definedName name="ITEM6.4.2">#REF!</definedName>
    <definedName name="ITEM6.4.3" localSheetId="5">#REF!</definedName>
    <definedName name="ITEM6.4.3" localSheetId="3">#REF!</definedName>
    <definedName name="ITEM6.4.3">#REF!</definedName>
    <definedName name="ITEM6.4.4" localSheetId="5">#REF!</definedName>
    <definedName name="ITEM6.4.4" localSheetId="3">#REF!</definedName>
    <definedName name="ITEM6.4.4">#REF!</definedName>
    <definedName name="ITEM6.4.5.1" localSheetId="5">#REF!</definedName>
    <definedName name="ITEM6.4.5.1" localSheetId="3">#REF!</definedName>
    <definedName name="ITEM6.4.5.1">#REF!</definedName>
    <definedName name="ITEM6.4.5.2" localSheetId="5">#REF!</definedName>
    <definedName name="ITEM6.4.5.2" localSheetId="3">#REF!</definedName>
    <definedName name="ITEM6.4.5.2">#REF!</definedName>
    <definedName name="ITEM6.4.5.3" localSheetId="5">#REF!</definedName>
    <definedName name="ITEM6.4.5.3" localSheetId="3">#REF!</definedName>
    <definedName name="ITEM6.4.5.3">#REF!</definedName>
    <definedName name="ITEM6.4.5.4" localSheetId="5">#REF!</definedName>
    <definedName name="ITEM6.4.5.4" localSheetId="3">#REF!</definedName>
    <definedName name="ITEM6.4.5.4">#REF!</definedName>
    <definedName name="ITEM6.4.6.1" localSheetId="5">#REF!</definedName>
    <definedName name="ITEM6.4.6.1" localSheetId="3">#REF!</definedName>
    <definedName name="ITEM6.4.6.1">#REF!</definedName>
    <definedName name="ITEM6.4.6.2" localSheetId="5">#REF!</definedName>
    <definedName name="ITEM6.4.6.2" localSheetId="3">#REF!</definedName>
    <definedName name="ITEM6.4.6.2">#REF!</definedName>
    <definedName name="ITEM6.4.6.3" localSheetId="5">#REF!</definedName>
    <definedName name="ITEM6.4.6.3" localSheetId="3">#REF!</definedName>
    <definedName name="ITEM6.4.6.3">#REF!</definedName>
    <definedName name="ITEM6.4.6.4" localSheetId="5">#REF!</definedName>
    <definedName name="ITEM6.4.6.4" localSheetId="3">#REF!</definedName>
    <definedName name="ITEM6.4.6.4">#REF!</definedName>
    <definedName name="ITEM6.4.6.5" localSheetId="5">#REF!</definedName>
    <definedName name="ITEM6.4.6.5" localSheetId="3">#REF!</definedName>
    <definedName name="ITEM6.4.6.5">#REF!</definedName>
    <definedName name="ITEM6.5.1" localSheetId="5">#REF!</definedName>
    <definedName name="ITEM6.5.1" localSheetId="3">#REF!</definedName>
    <definedName name="ITEM6.5.1">#REF!</definedName>
    <definedName name="ITEM6.5.2" localSheetId="5">#REF!</definedName>
    <definedName name="ITEM6.5.2" localSheetId="3">#REF!</definedName>
    <definedName name="ITEM6.5.2">#REF!</definedName>
    <definedName name="ITEM6.6.1" localSheetId="5">#REF!</definedName>
    <definedName name="ITEM6.6.1" localSheetId="3">#REF!</definedName>
    <definedName name="ITEM6.6.1">#REF!</definedName>
    <definedName name="ITEM6.6.2" localSheetId="5">#REF!</definedName>
    <definedName name="ITEM6.6.2" localSheetId="3">#REF!</definedName>
    <definedName name="ITEM6.6.2">#REF!</definedName>
    <definedName name="ITEM6.7.1" localSheetId="5">#REF!</definedName>
    <definedName name="ITEM6.7.1" localSheetId="3">#REF!</definedName>
    <definedName name="ITEM6.7.1">#REF!</definedName>
    <definedName name="ITEM6.8.1" localSheetId="5">#REF!</definedName>
    <definedName name="ITEM6.8.1" localSheetId="3">#REF!</definedName>
    <definedName name="ITEM6.8.1">#REF!</definedName>
    <definedName name="ITEM6.9.1.1" localSheetId="5">#REF!</definedName>
    <definedName name="ITEM6.9.1.1" localSheetId="3">#REF!</definedName>
    <definedName name="ITEM6.9.1.1">#REF!</definedName>
    <definedName name="ITEM6.9.1.2" localSheetId="5">#REF!</definedName>
    <definedName name="ITEM6.9.1.2" localSheetId="3">#REF!</definedName>
    <definedName name="ITEM6.9.1.2">#REF!</definedName>
    <definedName name="L" localSheetId="5">#REF!</definedName>
    <definedName name="L" localSheetId="3">#REF!</definedName>
    <definedName name="L">#REF!</definedName>
    <definedName name="mc" localSheetId="5">#REF!</definedName>
    <definedName name="mc" localSheetId="3">#REF!</definedName>
    <definedName name="mc">#REF!</definedName>
    <definedName name="no_box">[18]Worksheet!$L$8</definedName>
    <definedName name="OLE_LINK1" localSheetId="0">ใบรับรองแบบรูปและรายการ!#REF!</definedName>
    <definedName name="pd" localSheetId="5">#REF!</definedName>
    <definedName name="pd" localSheetId="3">#REF!</definedName>
    <definedName name="pd">#REF!</definedName>
    <definedName name="PIPE1.2" localSheetId="5">'[5]25-27RC. PIPE(3หน้า)'!#REF!</definedName>
    <definedName name="PIPE1.2" localSheetId="3">'[5]25-27RC. PIPE(3หน้า)'!#REF!</definedName>
    <definedName name="PIPE1.2">'[5]25-27RC. PIPE(3หน้า)'!#REF!</definedName>
    <definedName name="PIPE1.5" localSheetId="5">'[5]25-27RC. PIPE(3หน้า)'!#REF!</definedName>
    <definedName name="PIPE1.5" localSheetId="3">'[5]25-27RC. PIPE(3หน้า)'!#REF!</definedName>
    <definedName name="PIPE1.5">'[5]25-27RC. PIPE(3หน้า)'!#REF!</definedName>
    <definedName name="PIPE40" localSheetId="5">'[5]25-27RC. PIPE(3หน้า)'!#REF!</definedName>
    <definedName name="PIPE40" localSheetId="3">'[5]25-27RC. PIPE(3หน้า)'!#REF!</definedName>
    <definedName name="PIPE40">'[5]25-27RC. PIPE(3หน้า)'!#REF!</definedName>
    <definedName name="PIPE60" localSheetId="5">'[5]25-27RC. PIPE(3หน้า)'!#REF!</definedName>
    <definedName name="PIPE60" localSheetId="3">'[5]25-27RC. PIPE(3หน้า)'!#REF!</definedName>
    <definedName name="PIPE60">'[5]25-27RC. PIPE(3หน้า)'!#REF!</definedName>
    <definedName name="PIPE80" localSheetId="5">'[5]25-27RC. PIPE(3หน้า)'!#REF!</definedName>
    <definedName name="PIPE80" localSheetId="3">'[5]25-27RC. PIPE(3หน้า)'!#REF!</definedName>
    <definedName name="PIPE80">'[5]25-27RC. PIPE(3หน้า)'!#REF!</definedName>
    <definedName name="_xlnm.Print_Area" localSheetId="5">'งวดงาน  (2)'!$A$1:$B$33</definedName>
    <definedName name="_xlnm.Print_Area" localSheetId="0">ใบรับรองแบบรูปและรายการ!$A$1:$F$31</definedName>
    <definedName name="_xlnm.Print_Area" localSheetId="4">ปร.4!$A$1:$J$86</definedName>
    <definedName name="_xlnm.Print_Area" localSheetId="2">'ปร.5 (ก)'!$A$1:$F$38</definedName>
    <definedName name="_xlnm.Print_Area" localSheetId="3">'ปร.5 (ข)'!$A$1:$F$35</definedName>
    <definedName name="_xlnm.Print_Area" localSheetId="1">ปร.6!$A$1:$D$37</definedName>
    <definedName name="_xlnm.Print_Titles" localSheetId="4">ปร.4!$1:$6</definedName>
    <definedName name="rb" localSheetId="5">'[16]10 ข้อมูลวัสดุ-ค่าดำเนิน'!$X$15</definedName>
    <definedName name="rb">'[15]10 ข้อมูลวัสดุ-ค่าดำเนิน'!$X$15</definedName>
    <definedName name="rbb" localSheetId="5">'[16]10 ข้อมูลวัสดุ-ค่าดำเนิน'!$X$15</definedName>
    <definedName name="rbb">'[15]10 ข้อมูลวัสดุ-ค่าดำเนิน'!$X$15</definedName>
    <definedName name="RET">'[19]11 ข้อมูลงานCon'!$R$11</definedName>
    <definedName name="ROCK.AC" localSheetId="5">'[5]3ข้อมูลวัสดุ-ค่าดำเนิน'!#REF!</definedName>
    <definedName name="ROCK.AC" localSheetId="3">'[5]3ข้อมูลวัสดุ-ค่าดำเนิน'!#REF!</definedName>
    <definedName name="ROCK.AC">'[5]3ข้อมูลวัสดุ-ค่าดำเนิน'!#REF!</definedName>
    <definedName name="rrr" localSheetId="5">'[14]10 ข้อมูลวัสดุ-ค่าดำเนิน'!$X$15</definedName>
    <definedName name="rrr">'[13]10 ข้อมูลวัสดุ-ค่าดำเนิน'!$X$15</definedName>
    <definedName name="S" localSheetId="5">#REF!</definedName>
    <definedName name="S" localSheetId="3">#REF!</definedName>
    <definedName name="S">#REF!</definedName>
    <definedName name="SB" localSheetId="5">'[16]12 ข้อมูลงานไม้แบบ'!$W$29</definedName>
    <definedName name="SB">'[15]12 ข้อมูลงานไม้แบบ'!$W$29</definedName>
    <definedName name="SBB" localSheetId="5">'[16]12 ข้อมูลงานไม้แบบ'!$W$29</definedName>
    <definedName name="SBB">'[15]12 ข้อมูลงานไม้แบบ'!$W$29</definedName>
    <definedName name="sss" localSheetId="5">'[14]12 ข้อมูลงานไม้แบบ'!$W$29</definedName>
    <definedName name="sss">'[13]12 ข้อมูลงานไม้แบบ'!$W$29</definedName>
    <definedName name="wb" localSheetId="5">'[16]10 ข้อมูลวัสดุ-ค่าดำเนิน'!$X$19</definedName>
    <definedName name="wb">'[15]10 ข้อมูลวัสดุ-ค่าดำเนิน'!$X$19</definedName>
    <definedName name="wbb" localSheetId="5">'[16]10 ข้อมูลวัสดุ-ค่าดำเนิน'!$X$19</definedName>
    <definedName name="wbb">'[15]10 ข้อมูลวัสดุ-ค่าดำเนิน'!$X$19</definedName>
    <definedName name="ww" localSheetId="5">'[14]10 ข้อมูลวัสดุ-ค่าดำเนิน'!$X$19</definedName>
    <definedName name="ww">'[13]10 ข้อมูลวัสดุ-ค่าดำเนิน'!$X$19</definedName>
    <definedName name="xx" localSheetId="5">'[7]11 ข้อมูลงานCon'!$AB$30</definedName>
    <definedName name="xx">'[6]11 ข้อมูลงานCon'!$AB$30</definedName>
    <definedName name="yy" localSheetId="5">'[7]10 ข้อมูลวัสดุ-ค่าดำเนิน'!$X$15</definedName>
    <definedName name="yy">'[6]10 ข้อมูลวัสดุ-ค่าดำเนิน'!$X$15</definedName>
    <definedName name="ดินถม" localSheetId="5">#REF!</definedName>
    <definedName name="ดินถม" localSheetId="3">#REF!</definedName>
    <definedName name="ดินถม">#REF!</definedName>
    <definedName name="ทรายถม" localSheetId="5">#REF!</definedName>
    <definedName name="ทรายถม" localSheetId="3">#REF!</definedName>
    <definedName name="ทรายถม">#REF!</definedName>
    <definedName name="ทรายผสม" localSheetId="5">#REF!</definedName>
    <definedName name="ทรายผสม" localSheetId="3">#REF!</definedName>
    <definedName name="ทรายผสม">#REF!</definedName>
    <definedName name="ฟา" localSheetId="5">#REF!</definedName>
    <definedName name="ฟา" localSheetId="3">#REF!</definedName>
    <definedName name="ฟา">#REF!</definedName>
    <definedName name="ฟๅ" localSheetId="5">#REF!</definedName>
    <definedName name="ฟๅ" localSheetId="3">#REF!</definedName>
    <definedName name="ฟๅ">#REF!</definedName>
    <definedName name="มอนต่า" localSheetId="5">#REF!</definedName>
    <definedName name="มอนต่า" localSheetId="3">#REF!</definedName>
    <definedName name="มอนต่า">#REF!</definedName>
    <definedName name="ไม้แบบ1" localSheetId="5">#REF!</definedName>
    <definedName name="ไม้แบบ1" localSheetId="3">#REF!</definedName>
    <definedName name="ไม้แบบ1">#REF!</definedName>
    <definedName name="ไม้แบบ2" localSheetId="5">#REF!</definedName>
    <definedName name="ไม้แบบ2" localSheetId="3">#REF!</definedName>
    <definedName name="ไม้แบบ2">#REF!</definedName>
    <definedName name="สะพาน" localSheetId="5">#REF!</definedName>
    <definedName name="สะพาน" localSheetId="3">#REF!</definedName>
    <definedName name="สะพาน">#REF!</definedName>
    <definedName name="หยาบ" localSheetId="5">#REF!</definedName>
    <definedName name="หยาบ" localSheetId="3">#REF!</definedName>
    <definedName name="หยาบ">#REF!</definedName>
    <definedName name="หินsingle" localSheetId="5">#REF!</definedName>
    <definedName name="หินsingle" localSheetId="3">#REF!</definedName>
    <definedName name="หินsingle">#REF!</definedName>
    <definedName name="หินคลุก" localSheetId="5">#REF!</definedName>
    <definedName name="หินคลุก" localSheetId="3">#REF!</definedName>
    <definedName name="หินคลุก">#REF!</definedName>
    <definedName name="หินผสม" localSheetId="5">#REF!</definedName>
    <definedName name="หินผสม" localSheetId="3">#REF!</definedName>
    <definedName name="หินผสม">#REF!</definedName>
    <definedName name="หินแอสฟัลท์" localSheetId="5">#REF!</definedName>
    <definedName name="หินแอสฟัลท์" localSheetId="3">#REF!</definedName>
    <definedName name="หินแอสฟัลท์">#REF!</definedName>
  </definedNames>
  <calcPr calcId="145621"/>
</workbook>
</file>

<file path=xl/calcChain.xml><?xml version="1.0" encoding="utf-8"?>
<calcChain xmlns="http://schemas.openxmlformats.org/spreadsheetml/2006/main">
  <c r="H35" i="1" l="1"/>
  <c r="F35" i="1"/>
  <c r="H34" i="1"/>
  <c r="F34" i="1"/>
  <c r="H33" i="1"/>
  <c r="F33" i="1"/>
  <c r="H32" i="1"/>
  <c r="F32" i="1"/>
  <c r="I33" i="1" l="1"/>
  <c r="I35" i="1"/>
  <c r="I32" i="1"/>
  <c r="I34" i="1"/>
  <c r="H13" i="1" l="1"/>
  <c r="F13" i="1"/>
  <c r="H31" i="1"/>
  <c r="F31" i="1"/>
  <c r="H30" i="1"/>
  <c r="F30" i="1"/>
  <c r="I30" i="1" s="1"/>
  <c r="I31" i="1" l="1"/>
  <c r="I13" i="1"/>
  <c r="H14" i="1" l="1"/>
  <c r="F14" i="1"/>
  <c r="H12" i="1"/>
  <c r="F12" i="1"/>
  <c r="H11" i="1"/>
  <c r="F11" i="1"/>
  <c r="H10" i="1"/>
  <c r="F10" i="1"/>
  <c r="I14" i="1" l="1"/>
  <c r="I11" i="1"/>
  <c r="I12" i="1"/>
  <c r="I10" i="1"/>
  <c r="E24" i="1"/>
  <c r="H78" i="1" l="1"/>
  <c r="F78" i="1"/>
  <c r="H77" i="1"/>
  <c r="F77" i="1"/>
  <c r="I78" i="1" l="1"/>
  <c r="I77" i="1"/>
  <c r="F76" i="1"/>
  <c r="H76" i="1"/>
  <c r="H64" i="1"/>
  <c r="F64" i="1"/>
  <c r="H63" i="1"/>
  <c r="F63" i="1"/>
  <c r="H62" i="1"/>
  <c r="F62" i="1"/>
  <c r="H61" i="1"/>
  <c r="F61" i="1"/>
  <c r="H60" i="1"/>
  <c r="F60" i="1"/>
  <c r="H51" i="1"/>
  <c r="F51" i="1"/>
  <c r="I76" i="1" l="1"/>
  <c r="I64" i="1"/>
  <c r="I63" i="1"/>
  <c r="I60" i="1"/>
  <c r="I62" i="1"/>
  <c r="I61" i="1"/>
  <c r="I51" i="1"/>
  <c r="B13" i="24" l="1"/>
  <c r="B16" i="3" l="1"/>
  <c r="B15" i="3"/>
  <c r="B14" i="3"/>
  <c r="B13" i="3"/>
  <c r="H20" i="1"/>
  <c r="H21" i="1"/>
  <c r="H23" i="1"/>
  <c r="H28" i="1"/>
  <c r="F20" i="1"/>
  <c r="I20" i="1" s="1"/>
  <c r="F21" i="1"/>
  <c r="I21" i="1" s="1"/>
  <c r="F23" i="1"/>
  <c r="F28" i="1"/>
  <c r="I28" i="1" s="1"/>
  <c r="H9" i="1"/>
  <c r="F9" i="1"/>
  <c r="H40" i="1"/>
  <c r="H41" i="1"/>
  <c r="H42" i="1"/>
  <c r="H43" i="1"/>
  <c r="H44" i="1"/>
  <c r="H45" i="1"/>
  <c r="I9" i="1" l="1"/>
  <c r="I23" i="1"/>
  <c r="G27" i="1"/>
  <c r="H27" i="1" s="1"/>
  <c r="F27" i="1"/>
  <c r="G26" i="1"/>
  <c r="H26" i="1" s="1"/>
  <c r="F26" i="1"/>
  <c r="G25" i="1"/>
  <c r="H25" i="1" s="1"/>
  <c r="F25" i="1"/>
  <c r="G24" i="1"/>
  <c r="H24" i="1" s="1"/>
  <c r="F24" i="1"/>
  <c r="G19" i="1"/>
  <c r="G22" i="1"/>
  <c r="H22" i="1" s="1"/>
  <c r="F22" i="1"/>
  <c r="C18" i="1"/>
  <c r="C19" i="1"/>
  <c r="H59" i="1"/>
  <c r="F59" i="1"/>
  <c r="I25" i="1" l="1"/>
  <c r="I22" i="1"/>
  <c r="I24" i="1"/>
  <c r="I26" i="1"/>
  <c r="I27" i="1"/>
  <c r="F18" i="1"/>
  <c r="H18" i="1"/>
  <c r="F19" i="1"/>
  <c r="H19" i="1"/>
  <c r="I59" i="1"/>
  <c r="H17" i="1"/>
  <c r="H36" i="1" s="1"/>
  <c r="F17" i="1"/>
  <c r="F36" i="1" s="1"/>
  <c r="H8" i="1"/>
  <c r="H15" i="1" s="1"/>
  <c r="F8" i="1"/>
  <c r="F15" i="1" s="1"/>
  <c r="I19" i="1" l="1"/>
  <c r="I18" i="1"/>
  <c r="I17" i="1"/>
  <c r="I8" i="1"/>
  <c r="H75" i="1"/>
  <c r="F75" i="1"/>
  <c r="I15" i="1" l="1"/>
  <c r="C13" i="3" s="1"/>
  <c r="E13" i="3" s="1"/>
  <c r="I36" i="1"/>
  <c r="C14" i="3" s="1"/>
  <c r="E14" i="3" s="1"/>
  <c r="I75" i="1"/>
  <c r="H74" i="1"/>
  <c r="F74" i="1"/>
  <c r="I74" i="1" l="1"/>
  <c r="H85" i="1"/>
  <c r="F85" i="1"/>
  <c r="H69" i="1"/>
  <c r="F69" i="1"/>
  <c r="F45" i="1"/>
  <c r="I45" i="1" s="1"/>
  <c r="F43" i="1"/>
  <c r="I43" i="1" s="1"/>
  <c r="H67" i="1"/>
  <c r="F67" i="1"/>
  <c r="H50" i="1"/>
  <c r="F50" i="1"/>
  <c r="H49" i="1"/>
  <c r="F49" i="1"/>
  <c r="I85" i="1" l="1"/>
  <c r="I69" i="1"/>
  <c r="I67" i="1"/>
  <c r="I50" i="1"/>
  <c r="I49" i="1"/>
  <c r="H58" i="1"/>
  <c r="F58" i="1"/>
  <c r="I58" i="1" l="1"/>
  <c r="F40" i="1"/>
  <c r="I40" i="1" s="1"/>
  <c r="H39" i="1"/>
  <c r="F39" i="1"/>
  <c r="F42" i="1"/>
  <c r="I42" i="1" s="1"/>
  <c r="I39" i="1" l="1"/>
  <c r="H55" i="1"/>
  <c r="F55" i="1"/>
  <c r="H70" i="1"/>
  <c r="F70" i="1"/>
  <c r="H54" i="1"/>
  <c r="I54" i="1" s="1"/>
  <c r="H84" i="1"/>
  <c r="F84" i="1"/>
  <c r="I55" i="1" l="1"/>
  <c r="I70" i="1"/>
  <c r="I84" i="1"/>
  <c r="H57" i="1"/>
  <c r="F57" i="1"/>
  <c r="I57" i="1" l="1"/>
  <c r="H73" i="1"/>
  <c r="F73" i="1"/>
  <c r="H56" i="1"/>
  <c r="F56" i="1"/>
  <c r="F44" i="1"/>
  <c r="I44" i="1" s="1"/>
  <c r="I73" i="1" l="1"/>
  <c r="I56" i="1"/>
  <c r="H83" i="1"/>
  <c r="H86" i="1" s="1"/>
  <c r="F83" i="1"/>
  <c r="F86" i="1" s="1"/>
  <c r="I83" i="1" l="1"/>
  <c r="I86" i="1" s="1"/>
  <c r="C13" i="24" s="1"/>
  <c r="C17" i="5" s="1"/>
  <c r="H72" i="1"/>
  <c r="F72" i="1"/>
  <c r="H71" i="1"/>
  <c r="F71" i="1"/>
  <c r="H68" i="1"/>
  <c r="F68" i="1"/>
  <c r="I72" i="1" l="1"/>
  <c r="I68" i="1"/>
  <c r="I71" i="1"/>
  <c r="H53" i="1"/>
  <c r="F53" i="1"/>
  <c r="H65" i="1"/>
  <c r="F65" i="1"/>
  <c r="I53" i="1" l="1"/>
  <c r="I65" i="1"/>
  <c r="I79" i="1" l="1"/>
  <c r="H79" i="1"/>
  <c r="F79" i="1"/>
  <c r="H46" i="1"/>
  <c r="F41" i="1"/>
  <c r="I41" i="1" s="1"/>
  <c r="H80" i="1" l="1"/>
  <c r="C16" i="3"/>
  <c r="I46" i="1"/>
  <c r="C15" i="3" s="1"/>
  <c r="E15" i="3" s="1"/>
  <c r="A5" i="3"/>
  <c r="A5" i="24" s="1"/>
  <c r="C12" i="5" l="1"/>
  <c r="E16" i="3"/>
  <c r="I80" i="1"/>
  <c r="A2" i="5"/>
  <c r="A3" i="24"/>
  <c r="A9" i="3" l="1"/>
  <c r="C18" i="5" l="1"/>
  <c r="C11" i="5" l="1"/>
  <c r="C10" i="5" l="1"/>
  <c r="F46" i="1"/>
  <c r="F80" i="1" s="1"/>
  <c r="C9" i="5" l="1"/>
  <c r="E16" i="24" l="1"/>
  <c r="E15" i="24"/>
  <c r="E14" i="24" l="1"/>
  <c r="E13" i="24" l="1"/>
  <c r="A9" i="24"/>
  <c r="E19" i="24" l="1"/>
  <c r="J12" i="17"/>
  <c r="J11" i="17"/>
  <c r="B20" i="24" l="1"/>
  <c r="E25" i="3" l="1"/>
  <c r="B26" i="3" l="1"/>
  <c r="C14" i="5"/>
  <c r="C15" i="5" l="1"/>
  <c r="C20" i="5" s="1"/>
  <c r="D10" i="5"/>
  <c r="D11" i="5"/>
  <c r="D12" i="5"/>
  <c r="D9" i="5"/>
  <c r="D14" i="5" l="1"/>
  <c r="B22" i="5"/>
</calcChain>
</file>

<file path=xl/comments1.xml><?xml version="1.0" encoding="utf-8"?>
<comments xmlns="http://schemas.openxmlformats.org/spreadsheetml/2006/main">
  <authors>
    <author>Personal</author>
  </authors>
  <commentList>
    <comment ref="A22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Personal</author>
  </authors>
  <commentList>
    <comment ref="A25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Personal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<sst xmlns="http://schemas.openxmlformats.org/spreadsheetml/2006/main" count="344" uniqueCount="209">
  <si>
    <t xml:space="preserve"> </t>
  </si>
  <si>
    <t>เมตร</t>
  </si>
  <si>
    <t>แบบเลขที่</t>
  </si>
  <si>
    <t>ลำดับที่</t>
  </si>
  <si>
    <t>รายการ</t>
  </si>
  <si>
    <t>ราคาวัสดุสิ่งของ</t>
  </si>
  <si>
    <t>ค่าแรงงาน</t>
  </si>
  <si>
    <t>หมายเหตุ</t>
  </si>
  <si>
    <t>จำนวน</t>
  </si>
  <si>
    <t>หน่วย</t>
  </si>
  <si>
    <t>ราคาต่อหน่วย</t>
  </si>
  <si>
    <t>จำนวนเงิน</t>
  </si>
  <si>
    <t>ตร.ม.</t>
  </si>
  <si>
    <t>และแรงงาน</t>
  </si>
  <si>
    <t>ค่าวัสดุ</t>
  </si>
  <si>
    <t>สรุปผลการประมาณราคาค่าก่อสร้าง</t>
  </si>
  <si>
    <t>ค่าวัสดุและค่าแรงงาน</t>
  </si>
  <si>
    <t>FACTOR F</t>
  </si>
  <si>
    <t>ค่าก่อสร้างทั้งหมด</t>
  </si>
  <si>
    <t>รวมเป็นเงิน (บาท)</t>
  </si>
  <si>
    <t>เงินล่วงหน้าจ่าย        0      %</t>
  </si>
  <si>
    <t>เงินประกันผลงานหัก        0       %</t>
  </si>
  <si>
    <t>ค่าภาษีมูลค่าเพิ่ม (VAT) 7 %</t>
  </si>
  <si>
    <t>ส่วนราชการ   กองออกแบบและพัฒนาอาคารสถานที่ มหาวิทยาลัยเทคโนโลยีราชมงคลศรีวิชัย</t>
  </si>
  <si>
    <t>บาท / ตร.ม.</t>
  </si>
  <si>
    <t xml:space="preserve">เฉลี่ยราคาประมาณ                  </t>
  </si>
  <si>
    <t>ค่าก่อสร้าง</t>
  </si>
  <si>
    <t>(บาท)</t>
  </si>
  <si>
    <t>(%)</t>
  </si>
  <si>
    <t>รวมทั้งสิ้น</t>
  </si>
  <si>
    <t>หน่วยงานออกแบบแปลนและรายการ กองออกแบบและพัฒนาอาคารสถานที่ มหาวิทยาลัยเทคโนโลยีราชมงคลศริวิชัย สงขลา</t>
  </si>
  <si>
    <t xml:space="preserve">ตัวอักษร  :   </t>
  </si>
  <si>
    <t>ค่างานต้นทุน</t>
  </si>
  <si>
    <r>
      <t xml:space="preserve">แบบเลขที่ </t>
    </r>
    <r>
      <rPr>
        <sz val="14"/>
        <rFont val="Angsana New"/>
        <family val="1"/>
      </rPr>
      <t xml:space="preserve">  -                                                                </t>
    </r>
    <r>
      <rPr>
        <b/>
        <sz val="14"/>
        <rFont val="Angsana New"/>
        <family val="1"/>
      </rPr>
      <t>รายการเลขที่  -</t>
    </r>
  </si>
  <si>
    <t>ใบแบ่งงวดงานและงวดเงิน</t>
  </si>
  <si>
    <t>ชุด</t>
  </si>
  <si>
    <t>แผ่น</t>
  </si>
  <si>
    <t xml:space="preserve">ขนาดเนื้อที่ก่อสร้างอาคาร                 </t>
  </si>
  <si>
    <t xml:space="preserve">                ใบรับรองแบบรูปและรายการ</t>
  </si>
  <si>
    <r>
      <t xml:space="preserve">๑.  </t>
    </r>
    <r>
      <rPr>
        <u/>
        <sz val="16"/>
        <rFont val="TH SarabunPSK"/>
        <family val="2"/>
      </rPr>
      <t>จำนวนแบบรูป</t>
    </r>
  </si>
  <si>
    <t>๑.๑  แบบสถาปัตยกรรม</t>
  </si>
  <si>
    <t>๑.๒  แบบวิศวกรรมโครงสร้าง</t>
  </si>
  <si>
    <t xml:space="preserve"> -</t>
  </si>
  <si>
    <t>๑.๓   แบบสุขาภิบาล</t>
  </si>
  <si>
    <t>๑.๔   แบบไฟฟ้า</t>
  </si>
  <si>
    <t>๑.๕   แบบระบบปรับอากาศ</t>
  </si>
  <si>
    <t>๑.๖   แบบรูปรวมทั้งหมด</t>
  </si>
  <si>
    <r>
      <t xml:space="preserve">๒.  </t>
    </r>
    <r>
      <rPr>
        <u/>
        <sz val="16"/>
        <rFont val="TH SarabunPSK"/>
        <family val="2"/>
      </rPr>
      <t>รายการประกอบแบบรูป</t>
    </r>
    <r>
      <rPr>
        <sz val="16"/>
        <rFont val="TH SarabunPSK"/>
        <family val="2"/>
      </rPr>
      <t xml:space="preserve">    </t>
    </r>
  </si>
  <si>
    <t>๒.๑  รายการก่อสร้างมาตรฐานหนึ่งเล่ม</t>
  </si>
  <si>
    <t>๒.๒ รายการก่อสร้างประกอบเฉพาะ</t>
  </si>
  <si>
    <t xml:space="preserve">        ๓.๑  แบบมาตรฐานที่เคยใช้มาแล้ว           </t>
  </si>
  <si>
    <r>
      <t xml:space="preserve">๓.  </t>
    </r>
    <r>
      <rPr>
        <u/>
        <sz val="16"/>
        <rFont val="TH SarabunPSK"/>
        <family val="2"/>
      </rPr>
      <t>ชนิดแบบรูป</t>
    </r>
  </si>
  <si>
    <t xml:space="preserve">        ๓.๒ แบบปรับปรุงจากแบบเก่า          </t>
  </si>
  <si>
    <t xml:space="preserve">        ๓.๓  แบบออกแบบใหม่            </t>
  </si>
  <si>
    <r>
      <t xml:space="preserve">๔.  </t>
    </r>
    <r>
      <rPr>
        <u/>
        <sz val="16"/>
        <rFont val="TH SarabunPSK"/>
        <family val="2"/>
      </rPr>
      <t>เนื้อที่อาคาร</t>
    </r>
  </si>
  <si>
    <t>๔.๑  เนื้อที่อาคาร</t>
  </si>
  <si>
    <t>๔.๒  เนื้อที่อาคารรวมทั้งหมด</t>
  </si>
  <si>
    <r>
      <t xml:space="preserve">๕.  </t>
    </r>
    <r>
      <rPr>
        <u/>
        <sz val="16"/>
        <rFont val="TH SarabunPSK"/>
        <family val="2"/>
      </rPr>
      <t>รายการครุภัณฑ์</t>
    </r>
  </si>
  <si>
    <t>๕.๑  ไม่มี</t>
  </si>
  <si>
    <r>
      <t xml:space="preserve">๖.  </t>
    </r>
    <r>
      <rPr>
        <u/>
        <sz val="16"/>
        <rFont val="TH SarabunPSK"/>
        <family val="2"/>
      </rPr>
      <t>รายการวัสดุ</t>
    </r>
  </si>
  <si>
    <t xml:space="preserve">ได้ตรวจรายการการใช้วัสดุในแบบรูปแล้ว มีระบุรายละเอียดหรือคุณลักษณะของรายการวัสดุ </t>
  </si>
  <si>
    <t>เป็นไปตามระเบียบสำนักนายกรัฐมนตรีว่าด้วยการพัสดุ</t>
  </si>
  <si>
    <r>
      <t xml:space="preserve">๗.  </t>
    </r>
    <r>
      <rPr>
        <u/>
        <sz val="16"/>
        <rFont val="TH SarabunPSK"/>
        <family val="2"/>
      </rPr>
      <t>การตรวจและรับรอง</t>
    </r>
  </si>
  <si>
    <t>ได้ตรวจแบบรูปและรายการจากข้อ ๑-๖ แล้ว ปรากฏว่าถูกต้องและมีครบ</t>
  </si>
  <si>
    <t xml:space="preserve">                                                         ลงชื่อ .......................................................</t>
  </si>
  <si>
    <t xml:space="preserve">                                                         ผู้อำนวยการกองออกแบบและพัฒนาอาคารสถานที่</t>
  </si>
  <si>
    <r>
      <t>ประมาณการโดย</t>
    </r>
    <r>
      <rPr>
        <sz val="16"/>
        <rFont val="Angsana New"/>
        <family val="1"/>
      </rPr>
      <t xml:space="preserve">    คณะกรรมการราคากลาง</t>
    </r>
  </si>
  <si>
    <t xml:space="preserve">                                        ..............................................................</t>
  </si>
  <si>
    <t>..............................................................                                     ..............................................................</t>
  </si>
  <si>
    <t>เงื่อนไขการใช้ตาราง Factor F</t>
  </si>
  <si>
    <t>ภาษี</t>
  </si>
  <si>
    <t>มูลค่าเพิ่ม</t>
  </si>
  <si>
    <t xml:space="preserve">ขนาด              </t>
  </si>
  <si>
    <t>สรุปค่าครุภัณฑ์จัดซื้อ</t>
  </si>
  <si>
    <t>แบบสรุปราคากลางงานก่อสร้างอาคาร</t>
  </si>
  <si>
    <t>รวมทั้งสิ้นค่าก่อสร้างทั้งโครงการ</t>
  </si>
  <si>
    <t>สรุป</t>
  </si>
  <si>
    <t>ราคากลาง</t>
  </si>
  <si>
    <t>รวมราคางาน</t>
  </si>
  <si>
    <t xml:space="preserve">                  รายการเลขที่</t>
  </si>
  <si>
    <t>รวมงานรื้อถอน</t>
  </si>
  <si>
    <r>
      <t>ฝ่าย/งาน</t>
    </r>
    <r>
      <rPr>
        <sz val="16"/>
        <rFont val="Angsana New"/>
        <family val="1"/>
      </rPr>
      <t xml:space="preserve"> หน่วยงานวิศวกรรม                                           </t>
    </r>
    <r>
      <rPr>
        <b/>
        <sz val="16"/>
        <rFont val="Angsana New"/>
        <family val="1"/>
      </rPr>
      <t>สำนัก/กอง</t>
    </r>
    <r>
      <rPr>
        <sz val="16"/>
        <rFont val="Angsana New"/>
        <family val="1"/>
      </rPr>
      <t xml:space="preserve"> ออกแบบและพัฒนาอาคารสถานที่                    </t>
    </r>
    <r>
      <rPr>
        <b/>
        <sz val="16"/>
        <rFont val="Angsana New"/>
        <family val="1"/>
      </rPr>
      <t>กรม</t>
    </r>
    <r>
      <rPr>
        <sz val="16"/>
        <rFont val="Angsana New"/>
        <family val="1"/>
      </rPr>
      <t xml:space="preserve">   มหาวิทยาลัยเทคโนโลยีราชมงคลศรีวิชัย </t>
    </r>
  </si>
  <si>
    <t>-</t>
  </si>
  <si>
    <r>
      <t>*หมายเหตุ</t>
    </r>
    <r>
      <rPr>
        <sz val="14"/>
        <rFont val="AngsanaUPC"/>
        <family val="1"/>
        <charset val="222"/>
      </rPr>
      <t xml:space="preserve">   การคิดเงินจากเปอร์เซ็นต์ในการแบ่งงวดงานสัญญาที่จะลงนาม  จะนับตั้งแต่ หลักพัน  </t>
    </r>
  </si>
  <si>
    <t xml:space="preserve">                     ลงไปรวมไว้ในงวดสุดท้าย</t>
  </si>
  <si>
    <t>งานครุภัณฑ์ (ปร.5ข)</t>
  </si>
  <si>
    <t>VAT 7%</t>
  </si>
  <si>
    <t>งาน</t>
  </si>
  <si>
    <t>งานรื้อถอน (ปร.5 ก ข้อ1)</t>
  </si>
  <si>
    <t>หน่วยงาน     :   .....................มหาวิทยาลัยเทคโนโลยีราชมงคลศรีวิชัย............................................</t>
  </si>
  <si>
    <r>
      <t>กำหนดแล้วเสร็จ     ภายใน  45</t>
    </r>
    <r>
      <rPr>
        <b/>
        <sz val="16"/>
        <rFont val="Angsana New"/>
        <family val="1"/>
      </rPr>
      <t xml:space="preserve"> </t>
    </r>
    <r>
      <rPr>
        <sz val="16"/>
        <rFont val="Angsana New"/>
        <family val="1"/>
      </rPr>
      <t xml:space="preserve">  วัน</t>
    </r>
  </si>
  <si>
    <t>ดอกเบี้ยเงินกู้           6      %</t>
  </si>
  <si>
    <t>งานระบบไฟฟ้า</t>
  </si>
  <si>
    <t>เครื่อง</t>
  </si>
  <si>
    <t>ตัว</t>
  </si>
  <si>
    <t xml:space="preserve"> - Accessories &amp; Fittings</t>
  </si>
  <si>
    <t xml:space="preserve"> - แร็คพร้อมลูกถ้วย 7 ช่อง </t>
  </si>
  <si>
    <t>ท่อน</t>
  </si>
  <si>
    <t>รวมงานติดตั้งระบบเครื่องปรับอากาศ</t>
  </si>
  <si>
    <t>งานคุรุภัณฑ์</t>
  </si>
  <si>
    <t>รวมงานงานคุรุภัณฑ์</t>
  </si>
  <si>
    <t xml:space="preserve"> - ค่าติดตั้งเครื่องปรับอากาศแบบตู้ตั้งพื้น 60,000 BTU/H 3 Phase </t>
  </si>
  <si>
    <t xml:space="preserve"> - เครื่องปรับอากาศแบบตู้ตั้งพื้น 60,000 BTU/H 3 Phase </t>
  </si>
  <si>
    <t xml:space="preserve"> -  ค่าติดตั้งเครื่องปรับอากาศแบบตู้ตั้งพื้น 60,000 BTU/H 3 Phase </t>
  </si>
  <si>
    <t xml:space="preserve"> - เบรกเกอร์ 3P 20 A</t>
  </si>
  <si>
    <t xml:space="preserve"> - เบรกเกอร์ 3P 20 AT/100AF IC 7.5</t>
  </si>
  <si>
    <t xml:space="preserve"> - กล่องใส่ เซอร์กิตเบรกเกอร์</t>
  </si>
  <si>
    <t>กล่อง</t>
  </si>
  <si>
    <t xml:space="preserve"> - เกจวัดน้ำยาพร้อมกล่องพลาสติก (ติดตั้งเกจวัดในกล่องพลาสติก)</t>
  </si>
  <si>
    <t xml:space="preserve"> - สายไฟ THW 25 SQmm. (สายเมนชั้น 3)</t>
  </si>
  <si>
    <t xml:space="preserve"> - ท่อ PVC สีขาว 32 mm. (สำหรับเดินสายเมนจากเมนตู้ห้องควบคุมไปแร็ค)</t>
  </si>
  <si>
    <t>โคม</t>
  </si>
  <si>
    <t>งานระบบไฟฟ้า (งานปรับปรุง)</t>
  </si>
  <si>
    <t>งานปรับปรุงระบบไฟฟ้าชั้น 1</t>
  </si>
  <si>
    <r>
      <t xml:space="preserve"> -</t>
    </r>
    <r>
      <rPr>
        <sz val="14"/>
        <rFont val="Angsana New"/>
        <family val="1"/>
      </rPr>
      <t xml:space="preserve"> โคมไฟตะแกรง 2x36 w (ของเดิม)</t>
    </r>
  </si>
  <si>
    <r>
      <t xml:space="preserve"> - </t>
    </r>
    <r>
      <rPr>
        <sz val="14"/>
        <rFont val="Angsana New"/>
        <family val="1"/>
      </rPr>
      <t>ปรับปรุงตู้โหลดเซ็นเตอร์ให้อยู่ในสภาพใช้งาน</t>
    </r>
  </si>
  <si>
    <t>งานปรับปรุงระบบไฟฟ้าชั้น 2</t>
  </si>
  <si>
    <t xml:space="preserve"> - โคมไฟตะแกรง 2x36 w (ชั้น 1)</t>
  </si>
  <si>
    <t xml:space="preserve"> - โคมไฟตะแกรง 2x36 w (ชั้น 3)</t>
  </si>
  <si>
    <t xml:space="preserve"> - เครื่องปรับอากาศ, เบรกเกอร์, สายไฟ (ชั้น 2 )</t>
  </si>
  <si>
    <t xml:space="preserve"> - เครื่องปรับอากาศ (ชั้น 3 ห้องฉายวิดีโอ )</t>
  </si>
  <si>
    <t xml:space="preserve"> - รื้อถอนสายเมนเครื่องปรับอากาศชั้น 2 เดิม</t>
  </si>
  <si>
    <t>งานปรับปรุงระบบไฟฟ้าชั้น 3</t>
  </si>
  <si>
    <t xml:space="preserve"> - เครื่องปรับอากาศ (ชั้น 3 ห้องเก็บหนังสือ )</t>
  </si>
  <si>
    <t xml:space="preserve"> - ติดตั้งรางและสายไฟคอมพิวเตอร์ (ชั้น 2 บริเวณที่ทำการกั้นห้อง)</t>
  </si>
  <si>
    <t xml:space="preserve"> - รื้อถอนรางและสายไฟคอมพิวเตอร์ (ชั้น 2 บริเวณที่ทำการกั้นห้อง)</t>
  </si>
  <si>
    <t xml:space="preserve"> - สายไฟ THW 25 SQmm. (สายเมนชั้น 2)</t>
  </si>
  <si>
    <t xml:space="preserve"> - ค่าติดตั้งเครื่องปรับอากาศแบบตู้ตั้งพื้น 44,000 BTU/H 3 Phase </t>
  </si>
  <si>
    <t xml:space="preserve"> - เครื่องปรับอากาศแบบตู้ตั้งพื้น 44,000 BTU/H 3 Phase </t>
  </si>
  <si>
    <t xml:space="preserve"> - กล่องพักสาย พูลบ็อก 150x150x100 mm.</t>
  </si>
  <si>
    <t>รวมงานงานสถาปัตยกรรม</t>
  </si>
  <si>
    <t>3.2.1</t>
  </si>
  <si>
    <t>3.2.2</t>
  </si>
  <si>
    <t>3.2.3</t>
  </si>
  <si>
    <t xml:space="preserve"> - เครื่องปรับอากาศแบบแขวน  36,000 BTU/H </t>
  </si>
  <si>
    <t xml:space="preserve"> - ค่าติดตั้งเครื่องปรับอากาศแบบแขวน 36,000 BTU/H </t>
  </si>
  <si>
    <t>เจ้าของอาคาร  มหาวิทยาลัยเทคโนโลยีราชมงคลศรีวิชัย วิทยาเขตนครศรีธรรมราช (ทุ่งใหญ่)</t>
  </si>
  <si>
    <r>
      <t>สถานที่ก่อสร้าง</t>
    </r>
    <r>
      <rPr>
        <sz val="14"/>
        <rFont val="Angsana New"/>
        <family val="1"/>
      </rPr>
      <t xml:space="preserve">  มหาวิทยาลัยเทคโนโลยีราชมงคลศรีวิชัย วิทยาเขตนครศรีธรรมราช (ทุ่งใหญ่)</t>
    </r>
  </si>
  <si>
    <t>รื้อฝ้าเพดานของเดิม (ชั้น1)</t>
  </si>
  <si>
    <t>ติดตั้งฝ้าเพดานยิปซัมบอร์ดหนา 9 มม. โครงคร่าวของเดิม</t>
  </si>
  <si>
    <t>ทาสีน้ำอะคลิลิค</t>
  </si>
  <si>
    <t>รื้อฝ้าเพดานของเดิม (ชั้น3)</t>
  </si>
  <si>
    <t>ติดตั้งประตู D1</t>
  </si>
  <si>
    <t>ติดตั้งประตู D2</t>
  </si>
  <si>
    <t>ติดตั้งประตู D3</t>
  </si>
  <si>
    <t>ติดตั้งผนัง 1A</t>
  </si>
  <si>
    <t>ติดตั้งผนัง 2A</t>
  </si>
  <si>
    <t>ติดตั้งผนัง 1B</t>
  </si>
  <si>
    <t>ติดตั้งผนัง 2B</t>
  </si>
  <si>
    <t>ติดตั้งผนัง 1C</t>
  </si>
  <si>
    <t>ติดตั้งผนัง 1D</t>
  </si>
  <si>
    <t>ติดตั้งผนัง 1E</t>
  </si>
  <si>
    <t>รื้อขนไป</t>
  </si>
  <si>
    <t>งานรื้อถอนไฟฟ้า</t>
  </si>
  <si>
    <t>งานสถาปัตยกรรม (งานปรับปรุง)</t>
  </si>
  <si>
    <t>เครื่องปรับอากาศ</t>
  </si>
  <si>
    <t>งานสถาปัตยกรรม (งานปรับปรุง) (ปร.5 ก ข้อ2)</t>
  </si>
  <si>
    <t>งานรื้อถอนไฟฟ้า (ปร.5 ก ข้อ3)</t>
  </si>
  <si>
    <t>งานระบบไฟฟ้า (งานปรับปรุง) (ปร.5 ก ข้อ4)</t>
  </si>
  <si>
    <t xml:space="preserve"> - เปลี่ยนหลอดฟลูออเรสเซนต์ 1x36 w เป็นหลอด LED Tube T8 1x16 w</t>
  </si>
  <si>
    <t xml:space="preserve"> - เปลี่ยนหลอด พีเอล 9 w Daylight</t>
  </si>
  <si>
    <t xml:space="preserve"> - เปลี่ยนหลอด พีเอล 9 w Warm White</t>
  </si>
  <si>
    <t>หลอด</t>
  </si>
  <si>
    <t xml:space="preserve"> - เปลี่ยนหลอดฟลูออเรสเซนต์ 2x36 w เป็นหลอด LED Tube T8 2x16 w</t>
  </si>
  <si>
    <t xml:space="preserve">                                                                       ..............................................................</t>
  </si>
  <si>
    <t xml:space="preserve">                                                                              (.นายวิศิษฎ์ศักด์ ทับยัง.)</t>
  </si>
  <si>
    <t xml:space="preserve">                                                                     ประธานกรรมการกำหนดราคากลาง</t>
  </si>
  <si>
    <t xml:space="preserve">           (.นายวีระวัจน์ นุ้ยแก้ว.)                                                                (.นายอุดม นพรัตน์.)                           </t>
  </si>
  <si>
    <t xml:space="preserve">         กรรมการกำหนดราคากลาง                                                       กรรมการกำหนดราคากลาง</t>
  </si>
  <si>
    <r>
      <t xml:space="preserve">สถานที่ก่อสร้าง </t>
    </r>
    <r>
      <rPr>
        <sz val="16"/>
        <rFont val="Angsana New"/>
        <family val="1"/>
      </rPr>
      <t>มหาวิทยาลัยเทคโนโลยีราชมงคลศรีวิชัย (ทุ่งใหญ่)</t>
    </r>
  </si>
  <si>
    <t>โครงการ  ปรับปรุงห้องสมุด 1 งาน ต.ทุ่งใหญ่ อ.ทุ่งใหญ่ จ.นครศรีธรรมราช</t>
  </si>
  <si>
    <t xml:space="preserve"> - เปลี่ยนหลอดฟลูออเรสเซนต์ 1x18 w เป็นหลอด LED Tube T8 1x9 w</t>
  </si>
  <si>
    <t>รื้อถอนประตูห้องส้วม</t>
  </si>
  <si>
    <t>รื้อถอนโถส้วมนั้งยอง</t>
  </si>
  <si>
    <t>รื้อถอนกระเบื้องผิวพื้น</t>
  </si>
  <si>
    <t>รื้อถอนก๊อกน้ำอ่างล้างหน้าพร้อมสะดืออ่างล้าง</t>
  </si>
  <si>
    <t>งานปรับปรุงห้องน้ำ</t>
  </si>
  <si>
    <t xml:space="preserve">2.ติดตั้งโถส้วมนั่งราบ แบบมีหม้อน้ำ </t>
  </si>
  <si>
    <t>รื้อถอนสะดืออ่างล้างหน้า</t>
  </si>
  <si>
    <t>3.ติดตั้งก๊อกเดี่ยวอ่างล้างหน้าแบบปิดอัตโนมัติ</t>
  </si>
  <si>
    <t>5.ติดตั้งสายอ่อนชำระ</t>
  </si>
  <si>
    <t>6.ติดตั้งผิวพื้นปูกระเบื้องเซรามิก ผิวด้าน ขนาด 8x8 นิ้ว</t>
  </si>
  <si>
    <t>โครงการ      :  ……......ปรับปรุงห้องสมุด ๑ งาน ต.ทุ่งใหญ่ อ.ทุ่งใหญ่ จ.นครศรีธรรมราช............</t>
  </si>
  <si>
    <t>งบประมาณ  :   ........................ ๑,๙๙๖,๑๐๐ บาท ..............................................................................</t>
  </si>
  <si>
    <t>รวมงานระบบไฟฟ้า (ปรับปรุง)</t>
  </si>
  <si>
    <t>4.ติดตั้งท่อน้ำทิ้งอ่างล้างหน้า</t>
  </si>
  <si>
    <t>ประมาณราคาตามแบบ ปร. 4                                           จำนวน    5      แผ่น</t>
  </si>
  <si>
    <t>ประมาณราคาตามแบบ ปร. 4                                           จำนวน     5      แผ่น</t>
  </si>
  <si>
    <t>โครงการ. ปรับปรุงห้องสมุด 1 งาน ต.ทุ่งใหญ่ อ.ทุ่งใหญ่ จ.นครศรีธรรมราช</t>
  </si>
  <si>
    <r>
      <t>การชำระเงิน    จำนวนงวด</t>
    </r>
    <r>
      <rPr>
        <b/>
        <sz val="16"/>
        <rFont val="Angsana New"/>
        <family val="1"/>
      </rPr>
      <t xml:space="preserve">  2</t>
    </r>
    <r>
      <rPr>
        <sz val="16"/>
        <rFont val="Angsana New"/>
        <family val="1"/>
      </rPr>
      <t xml:space="preserve">  งวด  ดังต่อไปนี้</t>
    </r>
  </si>
  <si>
    <t>งวดที่ 1</t>
  </si>
  <si>
    <t>กำหนดแล้วเสร็จภายใน  30  วัน  นับถัดจากวันที่ลงนามในสัญญา</t>
  </si>
  <si>
    <t>งวดสุดท้าย</t>
  </si>
  <si>
    <t xml:space="preserve">                 ลงชื่อ .......................................................ผู้แบ่งงวดงานและงวดเงิน</t>
  </si>
  <si>
    <t xml:space="preserve">                                                                             ( นายวีระวัจน์ นุ้ยแก้ว )</t>
  </si>
  <si>
    <t>งานรื้อถอน (งานสถาปัตยกรรม)</t>
  </si>
  <si>
    <t xml:space="preserve">ทั้งหมดตามแบบรูปและรายการ </t>
  </si>
  <si>
    <t>กำหนดแล้วเสร็จภายใน  45  วัน  นับถัดจากวันที่ลงนามในสัญญา</t>
  </si>
  <si>
    <r>
      <t>จะจ่ายเงินให้   20</t>
    </r>
    <r>
      <rPr>
        <b/>
        <sz val="14"/>
        <rFont val="AngsanaUPC"/>
        <family val="1"/>
        <charset val="222"/>
      </rPr>
      <t xml:space="preserve"> % </t>
    </r>
    <r>
      <rPr>
        <sz val="14"/>
        <rFont val="AngsanaUPC"/>
        <family val="1"/>
        <charset val="222"/>
      </rPr>
      <t xml:space="preserve"> ของราคาที่ประกวดได้  เมื่อผู้รับจ้างได้ทำ  งานรื้อถอนงานสถาปัตยกรรม, งานปรับปรุงสถาปัตยกรรม</t>
    </r>
  </si>
  <si>
    <t>มหาวิทยาลัยเทคโนโลยีราชมงคลศรีวิชัย</t>
  </si>
  <si>
    <r>
      <t>จะจ่ายเงินให้   80</t>
    </r>
    <r>
      <rPr>
        <b/>
        <sz val="14"/>
        <rFont val="AngsanaUPC"/>
        <family val="1"/>
        <charset val="222"/>
      </rPr>
      <t xml:space="preserve"> % </t>
    </r>
    <r>
      <rPr>
        <sz val="14"/>
        <rFont val="AngsanaUPC"/>
        <family val="1"/>
        <charset val="222"/>
      </rPr>
      <t xml:space="preserve"> ของราคาที่ประกวดได้ เมื่อผู้รับจ้างได้ทำงาน ติดตั้งงานระบบไฟฟ้า งานครุภัณฑ์ และทำงานอื่นๆก่อสร้าง </t>
    </r>
  </si>
  <si>
    <t>ที่เหลือที่ปรากฏตามรูปแบบรายการและตามข้อตกลงในสัญญา  เก็บเศษวัสดุ และสิ่งก่อสร้างต่างๆ ทำความสะอาดพื้นที่ แล้วเสร็จ</t>
  </si>
  <si>
    <t>Factor F (1.3060)</t>
  </si>
  <si>
    <t>1.ติดตั้งประตูห้องน้ำ พร้อมอุปกรณ์ D4</t>
  </si>
  <si>
    <t xml:space="preserve">          ราคากลางเห็นชอบเมื่อวันที่  7  พฤศจิกายน  2559    </t>
  </si>
  <si>
    <r>
      <rPr>
        <b/>
        <sz val="14"/>
        <rFont val="Angsana New"/>
        <family val="1"/>
      </rPr>
      <t>แบบ ปร. 4 และ ปร. 5  ที่แนบ</t>
    </r>
    <r>
      <rPr>
        <sz val="14"/>
        <rFont val="Angsana New"/>
        <family val="1"/>
      </rPr>
      <t xml:space="preserve">                                     จำนวน     6         แผ่น</t>
    </r>
  </si>
  <si>
    <r>
      <t>ประมาณการเมื่อ</t>
    </r>
    <r>
      <rPr>
        <sz val="14"/>
        <rFont val="Angsana New"/>
        <family val="1"/>
      </rPr>
      <t xml:space="preserve">  วันที่  27  ตุลาคม  พ.ศ. 2559            ราคากลางเห็นชอบเมื่อวันที่ 7  พฤศจิกายน  2559       </t>
    </r>
  </si>
  <si>
    <r>
      <t>รายการประมาณราคาก่อสร้างโครงการ</t>
    </r>
    <r>
      <rPr>
        <sz val="16"/>
        <rFont val="Angsana New"/>
        <family val="1"/>
      </rPr>
      <t xml:space="preserve"> ปรับปรุงห้องสมุด 1 งาน ต.ทุ่งใหญ่ อ.ทุ่งใหญ่ จ.นครศรีธรรมราช</t>
    </r>
  </si>
  <si>
    <t xml:space="preserve">เมื่อวันที่   27  ตุลาคม  พ.ศ. 2559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</si>
</sst>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87" formatCode="_(* #,##0.00_);_(* \(#,##0.00\);_(* &quot;-&quot;??_);_(@_)"/>
    <numFmt numFmtId="189" formatCode="0.0000"/>
    <numFmt numFmtId="195" formatCode="_-* #,##0.00000_-;\-* #,##0.00000_-;_-* &quot;-&quot;?????_-;_-@_-"/>
    <numFmt numFmtId="196" formatCode="\t0.00E+00"/>
    <numFmt numFmtId="197" formatCode="&quot;฿&quot;\t#,##0_);\(&quot;฿&quot;\t#,##0\)"/>
    <numFmt numFmtId="198" formatCode="m/d/yy\ hh:mm"/>
    <numFmt numFmtId="199" formatCode="_(&quot;$&quot;* #,##0.000_);_(&quot;$&quot;* \(#,##0.000\);_(&quot;$&quot;* &quot;-&quot;??_);_(@_)"/>
    <numFmt numFmtId="200" formatCode="_(&quot;$&quot;* #,##0.0000_);_(&quot;$&quot;* \(#,##0.0000\);_(&quot;$&quot;* &quot;-&quot;??_);_(@_)"/>
    <numFmt numFmtId="201" formatCode="#,##0.0_);\(#,##0.0\)"/>
    <numFmt numFmtId="202" formatCode="0.0&quot;  &quot;"/>
    <numFmt numFmtId="203" formatCode="#,##0.000000&quot; &quot;"/>
    <numFmt numFmtId="204" formatCode="#,###&quot;   &quot;"/>
    <numFmt numFmtId="205" formatCode="General_)"/>
    <numFmt numFmtId="206" formatCode="dd\-mm\-yy"/>
  </numFmts>
  <fonts count="84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1"/>
      <name val="Angsana New"/>
      <family val="1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name val="Angsana New"/>
      <family val="1"/>
    </font>
    <font>
      <sz val="14"/>
      <name val="SV Rojchana"/>
    </font>
    <font>
      <sz val="14"/>
      <name val="AngsanaUPC"/>
      <family val="1"/>
      <charset val="22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 ?????"/>
      <family val="3"/>
      <charset val="255"/>
    </font>
    <font>
      <sz val="11"/>
      <name val="??"/>
      <family val="1"/>
    </font>
    <font>
      <sz val="12"/>
      <name val="Helv"/>
      <family val="2"/>
    </font>
    <font>
      <sz val="10"/>
      <name val="Arial"/>
      <family val="2"/>
    </font>
    <font>
      <b/>
      <i/>
      <sz val="24"/>
      <color indexed="49"/>
      <name val="Arial Narrow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4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sz val="14"/>
      <name val="AngsanaUPC"/>
      <family val="1"/>
      <charset val="222"/>
    </font>
    <font>
      <sz val="14"/>
      <name val="Cordia New"/>
      <family val="3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8"/>
      <name val="TH SarabunPSK"/>
      <family val="2"/>
    </font>
    <font>
      <sz val="18"/>
      <name val="Angsana New"/>
      <family val="1"/>
    </font>
    <font>
      <sz val="10"/>
      <name val="TH SarabunPSK"/>
      <family val="2"/>
    </font>
    <font>
      <sz val="10"/>
      <name val="Angsana New"/>
      <family val="1"/>
    </font>
    <font>
      <u/>
      <sz val="16"/>
      <name val="TH SarabunPSK"/>
      <family val="2"/>
    </font>
    <font>
      <sz val="8"/>
      <name val="TH SarabunPSK"/>
      <family val="2"/>
    </font>
    <font>
      <sz val="8"/>
      <name val="Angsana New"/>
      <family val="1"/>
    </font>
    <font>
      <sz val="10"/>
      <name val="Arial"/>
      <family val="2"/>
    </font>
    <font>
      <sz val="14"/>
      <name val="AngsanaUPC"/>
      <family val="1"/>
    </font>
    <font>
      <sz val="14"/>
      <name val="CordiaUPC"/>
      <family val="2"/>
      <charset val="222"/>
    </font>
    <font>
      <sz val="14"/>
      <color indexed="8"/>
      <name val="TH SarabunPSK"/>
      <family val="2"/>
      <charset val="222"/>
    </font>
    <font>
      <sz val="12"/>
      <name val="Angsana New"/>
      <family val="1"/>
    </font>
    <font>
      <b/>
      <sz val="16"/>
      <name val="AngsanaUPC"/>
      <family val="1"/>
    </font>
    <font>
      <sz val="10"/>
      <name val="Arial"/>
      <family val="2"/>
    </font>
    <font>
      <b/>
      <sz val="16"/>
      <name val="AngsanaUPC"/>
      <family val="1"/>
      <charset val="222"/>
    </font>
    <font>
      <b/>
      <u/>
      <sz val="14"/>
      <name val="AngsanaUPC"/>
      <family val="1"/>
      <charset val="222"/>
    </font>
    <font>
      <sz val="11"/>
      <name val="Arial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8"/>
      <color rgb="FFFF0000"/>
      <name val="TH SarabunPSK"/>
      <family val="2"/>
    </font>
    <font>
      <sz val="18"/>
      <color rgb="FFFF0000"/>
      <name val="Angsana New"/>
      <family val="1"/>
    </font>
    <font>
      <sz val="14"/>
      <color indexed="8"/>
      <name val="Angsana New"/>
      <family val="1"/>
    </font>
    <font>
      <b/>
      <sz val="14"/>
      <name val="AngsanaUPC"/>
      <family val="1"/>
    </font>
    <font>
      <sz val="10"/>
      <color rgb="FFFF0000"/>
      <name val="Arial"/>
      <family val="2"/>
    </font>
    <font>
      <sz val="11"/>
      <color theme="1"/>
      <name val="Tahoma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18" fillId="0" borderId="0">
      <alignment vertical="center"/>
    </xf>
    <xf numFmtId="205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4" fontId="20" fillId="0" borderId="0" applyFont="0" applyFill="0" applyBorder="0" applyAlignment="0" applyProtection="0"/>
    <xf numFmtId="197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204" fontId="19" fillId="0" borderId="0" applyFont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3" fillId="0" borderId="0"/>
    <xf numFmtId="0" fontId="24" fillId="0" borderId="0"/>
    <xf numFmtId="9" fontId="25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26" fillId="17" borderId="1">
      <alignment horizontal="centerContinuous" vertical="top"/>
    </xf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1" borderId="0" applyNumberFormat="0" applyBorder="0" applyAlignment="0" applyProtection="0"/>
    <xf numFmtId="0" fontId="50" fillId="4" borderId="0" applyNumberFormat="0" applyBorder="0" applyAlignment="0" applyProtection="0"/>
    <xf numFmtId="0" fontId="25" fillId="0" borderId="0" applyFill="0" applyBorder="0" applyAlignment="0"/>
    <xf numFmtId="201" fontId="20" fillId="0" borderId="0" applyFill="0" applyBorder="0" applyAlignment="0"/>
    <xf numFmtId="0" fontId="27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201" fontId="20" fillId="0" borderId="0" applyFill="0" applyBorder="0" applyAlignment="0"/>
    <xf numFmtId="0" fontId="40" fillId="22" borderId="2" applyNumberFormat="0" applyAlignment="0" applyProtection="0"/>
    <xf numFmtId="0" fontId="44" fillId="23" borderId="3" applyNumberFormat="0" applyAlignment="0" applyProtection="0"/>
    <xf numFmtId="43" fontId="1" fillId="0" borderId="0" applyFont="0" applyFill="0" applyBorder="0" applyAlignment="0" applyProtection="0"/>
    <xf numFmtId="199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17" borderId="1">
      <alignment horizontal="centerContinuous" vertical="top"/>
    </xf>
    <xf numFmtId="201" fontId="20" fillId="0" borderId="0" applyFont="0" applyFill="0" applyBorder="0" applyAlignment="0" applyProtection="0"/>
    <xf numFmtId="14" fontId="29" fillId="0" borderId="0" applyFill="0" applyBorder="0" applyAlignment="0"/>
    <xf numFmtId="15" fontId="30" fillId="24" borderId="0">
      <alignment horizontal="centerContinuous"/>
    </xf>
    <xf numFmtId="199" fontId="19" fillId="0" borderId="0" applyFill="0" applyBorder="0" applyAlignment="0"/>
    <xf numFmtId="201" fontId="20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201" fontId="20" fillId="0" borderId="0" applyFill="0" applyBorder="0" applyAlignment="0"/>
    <xf numFmtId="0" fontId="42" fillId="0" borderId="0" applyNumberFormat="0" applyFill="0" applyBorder="0" applyAlignment="0" applyProtection="0"/>
    <xf numFmtId="0" fontId="46" fillId="5" borderId="0" applyNumberFormat="0" applyBorder="0" applyAlignment="0" applyProtection="0"/>
    <xf numFmtId="38" fontId="31" fillId="17" borderId="0" applyNumberFormat="0" applyBorder="0" applyAlignment="0" applyProtection="0"/>
    <xf numFmtId="0" fontId="32" fillId="0" borderId="4" applyNumberFormat="0" applyAlignment="0" applyProtection="0">
      <alignment horizontal="left" vertical="center"/>
    </xf>
    <xf numFmtId="0" fontId="32" fillId="0" borderId="5">
      <alignment horizontal="left" vertical="center"/>
    </xf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4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47" fillId="8" borderId="2" applyNumberFormat="0" applyAlignment="0" applyProtection="0"/>
    <xf numFmtId="10" fontId="31" fillId="25" borderId="9" applyNumberFormat="0" applyBorder="0" applyAlignment="0" applyProtection="0"/>
    <xf numFmtId="199" fontId="19" fillId="0" borderId="0" applyFill="0" applyBorder="0" applyAlignment="0"/>
    <xf numFmtId="201" fontId="20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201" fontId="20" fillId="0" borderId="0" applyFill="0" applyBorder="0" applyAlignment="0"/>
    <xf numFmtId="0" fontId="45" fillId="0" borderId="10" applyNumberFormat="0" applyFill="0" applyAlignment="0" applyProtection="0"/>
    <xf numFmtId="0" fontId="48" fillId="26" borderId="0" applyNumberFormat="0" applyBorder="0" applyAlignment="0" applyProtection="0"/>
    <xf numFmtId="195" fontId="33" fillId="0" borderId="0"/>
    <xf numFmtId="0" fontId="25" fillId="0" borderId="0"/>
    <xf numFmtId="0" fontId="66" fillId="27" borderId="11" applyNumberFormat="0" applyFont="0" applyAlignment="0" applyProtection="0"/>
    <xf numFmtId="0" fontId="51" fillId="22" borderId="12" applyNumberFormat="0" applyAlignment="0" applyProtection="0"/>
    <xf numFmtId="0" fontId="34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0" fontId="16" fillId="0" borderId="0" applyFont="0" applyFill="0" applyBorder="0" applyAlignment="0" applyProtection="0"/>
    <xf numFmtId="199" fontId="19" fillId="0" borderId="0" applyFill="0" applyBorder="0" applyAlignment="0"/>
    <xf numFmtId="201" fontId="20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201" fontId="20" fillId="0" borderId="0" applyFill="0" applyBorder="0" applyAlignment="0"/>
    <xf numFmtId="0" fontId="35" fillId="2" borderId="0"/>
    <xf numFmtId="49" fontId="29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0" fontId="43" fillId="0" borderId="0" applyNumberFormat="0" applyFill="0" applyBorder="0" applyAlignment="0" applyProtection="0"/>
    <xf numFmtId="0" fontId="49" fillId="0" borderId="13" applyNumberFormat="0" applyFill="0" applyAlignment="0" applyProtection="0"/>
    <xf numFmtId="198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25" fillId="0" borderId="0"/>
    <xf numFmtId="0" fontId="68" fillId="0" borderId="0"/>
    <xf numFmtId="0" fontId="4" fillId="0" borderId="0"/>
    <xf numFmtId="0" fontId="37" fillId="0" borderId="0"/>
    <xf numFmtId="0" fontId="37" fillId="0" borderId="0"/>
    <xf numFmtId="0" fontId="3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96" fontId="21" fillId="0" borderId="0" applyFont="0" applyFill="0" applyBorder="0" applyAlignment="0" applyProtection="0"/>
    <xf numFmtId="9" fontId="1" fillId="2" borderId="0"/>
    <xf numFmtId="0" fontId="1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19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9" fontId="19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38" fontId="2" fillId="17" borderId="0" applyNumberFormat="0" applyBorder="0" applyAlignment="0" applyProtection="0"/>
    <xf numFmtId="10" fontId="2" fillId="25" borderId="9" applyNumberFormat="0" applyBorder="0" applyAlignment="0" applyProtection="0"/>
    <xf numFmtId="199" fontId="19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19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9" fontId="19" fillId="0" borderId="0" applyFill="0" applyBorder="0" applyAlignment="0"/>
    <xf numFmtId="199" fontId="19" fillId="0" borderId="0" applyFill="0" applyBorder="0" applyAlignment="0"/>
    <xf numFmtId="202" fontId="21" fillId="0" borderId="0" applyFill="0" applyBorder="0" applyAlignment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27" borderId="11" applyNumberFormat="0" applyFon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35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/>
    <xf numFmtId="0" fontId="0" fillId="0" borderId="0" xfId="0" applyBorder="1"/>
    <xf numFmtId="0" fontId="0" fillId="0" borderId="0" xfId="0" applyFill="1"/>
    <xf numFmtId="0" fontId="8" fillId="0" borderId="0" xfId="119" applyFont="1"/>
    <xf numFmtId="0" fontId="8" fillId="0" borderId="14" xfId="119" applyFont="1" applyBorder="1"/>
    <xf numFmtId="43" fontId="8" fillId="0" borderId="14" xfId="119" applyNumberFormat="1" applyFont="1" applyBorder="1"/>
    <xf numFmtId="0" fontId="8" fillId="0" borderId="15" xfId="119" applyFont="1" applyBorder="1"/>
    <xf numFmtId="0" fontId="8" fillId="0" borderId="16" xfId="119" applyFont="1" applyBorder="1"/>
    <xf numFmtId="0" fontId="8" fillId="0" borderId="0" xfId="118" applyFont="1"/>
    <xf numFmtId="0" fontId="9" fillId="0" borderId="17" xfId="118" applyFont="1" applyBorder="1"/>
    <xf numFmtId="0" fontId="8" fillId="0" borderId="17" xfId="118" applyFont="1" applyBorder="1"/>
    <xf numFmtId="0" fontId="8" fillId="0" borderId="18" xfId="118" applyFont="1" applyBorder="1" applyAlignment="1">
      <alignment horizontal="center"/>
    </xf>
    <xf numFmtId="0" fontId="8" fillId="0" borderId="19" xfId="118" applyFont="1" applyBorder="1" applyAlignment="1">
      <alignment horizontal="center"/>
    </xf>
    <xf numFmtId="0" fontId="8" fillId="0" borderId="14" xfId="118" applyFont="1" applyBorder="1" applyAlignment="1">
      <alignment horizontal="center"/>
    </xf>
    <xf numFmtId="0" fontId="10" fillId="0" borderId="0" xfId="118" applyFont="1"/>
    <xf numFmtId="2" fontId="8" fillId="0" borderId="14" xfId="118" applyNumberFormat="1" applyFont="1" applyFill="1" applyBorder="1" applyAlignment="1">
      <alignment horizontal="center"/>
    </xf>
    <xf numFmtId="0" fontId="11" fillId="0" borderId="0" xfId="0" applyFont="1"/>
    <xf numFmtId="0" fontId="8" fillId="0" borderId="21" xfId="119" applyFont="1" applyBorder="1"/>
    <xf numFmtId="0" fontId="8" fillId="0" borderId="18" xfId="119" applyFont="1" applyBorder="1" applyAlignment="1">
      <alignment horizontal="center"/>
    </xf>
    <xf numFmtId="0" fontId="8" fillId="0" borderId="21" xfId="119" applyFont="1" applyBorder="1" applyAlignment="1">
      <alignment horizontal="center"/>
    </xf>
    <xf numFmtId="0" fontId="9" fillId="2" borderId="15" xfId="119" applyFont="1" applyFill="1" applyBorder="1" applyAlignment="1">
      <alignment horizontal="center"/>
    </xf>
    <xf numFmtId="43" fontId="8" fillId="2" borderId="15" xfId="119" applyNumberFormat="1" applyFont="1" applyFill="1" applyBorder="1"/>
    <xf numFmtId="0" fontId="8" fillId="2" borderId="22" xfId="119" applyFont="1" applyFill="1" applyBorder="1"/>
    <xf numFmtId="0" fontId="8" fillId="0" borderId="14" xfId="119" applyFont="1" applyBorder="1" applyAlignment="1">
      <alignment horizontal="center"/>
    </xf>
    <xf numFmtId="0" fontId="8" fillId="0" borderId="23" xfId="119" applyFont="1" applyBorder="1"/>
    <xf numFmtId="0" fontId="8" fillId="0" borderId="0" xfId="119" applyFont="1" applyBorder="1"/>
    <xf numFmtId="0" fontId="8" fillId="0" borderId="0" xfId="119" applyFont="1" applyBorder="1" applyAlignment="1">
      <alignment horizontal="right"/>
    </xf>
    <xf numFmtId="0" fontId="14" fillId="0" borderId="0" xfId="0" applyFont="1" applyFill="1"/>
    <xf numFmtId="0" fontId="9" fillId="0" borderId="5" xfId="119" applyFont="1" applyBorder="1" applyAlignment="1"/>
    <xf numFmtId="0" fontId="9" fillId="0" borderId="1" xfId="119" applyFont="1" applyBorder="1" applyAlignment="1"/>
    <xf numFmtId="0" fontId="9" fillId="0" borderId="25" xfId="119" applyFont="1" applyBorder="1" applyAlignment="1"/>
    <xf numFmtId="187" fontId="0" fillId="0" borderId="0" xfId="0" applyNumberFormat="1"/>
    <xf numFmtId="0" fontId="8" fillId="0" borderId="5" xfId="119" applyFont="1" applyBorder="1"/>
    <xf numFmtId="43" fontId="8" fillId="0" borderId="5" xfId="51" applyFont="1" applyBorder="1"/>
    <xf numFmtId="0" fontId="8" fillId="0" borderId="5" xfId="119" applyFont="1" applyBorder="1" applyAlignment="1">
      <alignment horizontal="right"/>
    </xf>
    <xf numFmtId="0" fontId="8" fillId="0" borderId="1" xfId="119" applyFont="1" applyBorder="1"/>
    <xf numFmtId="43" fontId="8" fillId="0" borderId="0" xfId="51" applyFont="1" applyBorder="1"/>
    <xf numFmtId="43" fontId="0" fillId="0" borderId="0" xfId="51" applyFont="1" applyFill="1"/>
    <xf numFmtId="0" fontId="6" fillId="0" borderId="21" xfId="0" applyFont="1" applyFill="1" applyBorder="1" applyAlignment="1">
      <alignment horizontal="center"/>
    </xf>
    <xf numFmtId="0" fontId="7" fillId="0" borderId="0" xfId="120" applyFont="1" applyAlignment="1">
      <alignment horizontal="center"/>
    </xf>
    <xf numFmtId="0" fontId="7" fillId="0" borderId="0" xfId="120" applyFont="1"/>
    <xf numFmtId="43" fontId="8" fillId="0" borderId="14" xfId="0" applyNumberFormat="1" applyFont="1" applyBorder="1"/>
    <xf numFmtId="0" fontId="56" fillId="0" borderId="0" xfId="114" applyFont="1"/>
    <xf numFmtId="0" fontId="57" fillId="0" borderId="0" xfId="114" applyFont="1"/>
    <xf numFmtId="0" fontId="8" fillId="0" borderId="0" xfId="114" applyFont="1"/>
    <xf numFmtId="0" fontId="58" fillId="0" borderId="0" xfId="114" applyFont="1" applyAlignment="1">
      <alignment horizontal="center"/>
    </xf>
    <xf numFmtId="0" fontId="56" fillId="0" borderId="0" xfId="114" applyFont="1" applyAlignment="1">
      <alignment horizontal="center"/>
    </xf>
    <xf numFmtId="0" fontId="59" fillId="0" borderId="0" xfId="114" applyFont="1"/>
    <xf numFmtId="0" fontId="60" fillId="0" borderId="0" xfId="114" applyFont="1"/>
    <xf numFmtId="0" fontId="61" fillId="0" borderId="0" xfId="114" applyFont="1"/>
    <xf numFmtId="0" fontId="62" fillId="0" borderId="0" xfId="114" applyFont="1"/>
    <xf numFmtId="0" fontId="7" fillId="0" borderId="0" xfId="114" applyFont="1"/>
    <xf numFmtId="1" fontId="56" fillId="0" borderId="0" xfId="114" applyNumberFormat="1" applyFont="1" applyAlignment="1">
      <alignment horizontal="center"/>
    </xf>
    <xf numFmtId="0" fontId="64" fillId="0" borderId="0" xfId="114" applyFont="1"/>
    <xf numFmtId="0" fontId="65" fillId="0" borderId="0" xfId="114" applyFont="1"/>
    <xf numFmtId="1" fontId="60" fillId="0" borderId="0" xfId="114" applyNumberFormat="1" applyFont="1"/>
    <xf numFmtId="1" fontId="7" fillId="0" borderId="0" xfId="114" applyNumberFormat="1" applyFont="1"/>
    <xf numFmtId="0" fontId="37" fillId="0" borderId="0" xfId="114"/>
    <xf numFmtId="1" fontId="37" fillId="0" borderId="0" xfId="114" applyNumberFormat="1"/>
    <xf numFmtId="0" fontId="63" fillId="0" borderId="0" xfId="114" applyFont="1" applyAlignment="1">
      <alignment horizontal="left" indent="8"/>
    </xf>
    <xf numFmtId="0" fontId="56" fillId="0" borderId="0" xfId="114" applyFont="1" applyAlignment="1">
      <alignment horizontal="left" indent="15"/>
    </xf>
    <xf numFmtId="0" fontId="7" fillId="0" borderId="0" xfId="114" applyFont="1" applyAlignment="1">
      <alignment horizontal="center"/>
    </xf>
    <xf numFmtId="0" fontId="19" fillId="0" borderId="0" xfId="0" applyFont="1"/>
    <xf numFmtId="0" fontId="67" fillId="0" borderId="0" xfId="0" applyFont="1"/>
    <xf numFmtId="0" fontId="5" fillId="0" borderId="0" xfId="121"/>
    <xf numFmtId="43" fontId="5" fillId="0" borderId="0" xfId="121" applyNumberFormat="1"/>
    <xf numFmtId="0" fontId="19" fillId="0" borderId="0" xfId="0" applyFont="1" applyAlignment="1"/>
    <xf numFmtId="0" fontId="9" fillId="0" borderId="39" xfId="118" applyFont="1" applyBorder="1" applyAlignment="1">
      <alignment horizontal="left"/>
    </xf>
    <xf numFmtId="43" fontId="8" fillId="0" borderId="26" xfId="0" applyNumberFormat="1" applyFont="1" applyBorder="1"/>
    <xf numFmtId="2" fontId="8" fillId="0" borderId="27" xfId="118" applyNumberFormat="1" applyFont="1" applyFill="1" applyBorder="1" applyAlignment="1">
      <alignment horizontal="center"/>
    </xf>
    <xf numFmtId="0" fontId="8" fillId="0" borderId="15" xfId="118" applyFont="1" applyFill="1" applyBorder="1"/>
    <xf numFmtId="0" fontId="8" fillId="0" borderId="15" xfId="0" applyFont="1" applyFill="1" applyBorder="1" applyAlignment="1">
      <alignment horizontal="center"/>
    </xf>
    <xf numFmtId="43" fontId="9" fillId="0" borderId="15" xfId="0" applyNumberFormat="1" applyFont="1" applyFill="1" applyBorder="1"/>
    <xf numFmtId="2" fontId="9" fillId="0" borderId="26" xfId="118" applyNumberFormat="1" applyFont="1" applyFill="1" applyBorder="1" applyAlignment="1">
      <alignment horizontal="center"/>
    </xf>
    <xf numFmtId="0" fontId="62" fillId="0" borderId="0" xfId="0" applyFont="1"/>
    <xf numFmtId="0" fontId="9" fillId="0" borderId="16" xfId="0" applyFont="1" applyBorder="1" applyAlignment="1">
      <alignment horizontal="left"/>
    </xf>
    <xf numFmtId="0" fontId="8" fillId="0" borderId="27" xfId="0" applyFont="1" applyFill="1" applyBorder="1" applyAlignment="1">
      <alignment horizontal="center"/>
    </xf>
    <xf numFmtId="43" fontId="9" fillId="0" borderId="27" xfId="0" applyNumberFormat="1" applyFont="1" applyFill="1" applyBorder="1"/>
    <xf numFmtId="0" fontId="8" fillId="0" borderId="33" xfId="118" applyFont="1" applyFill="1" applyBorder="1"/>
    <xf numFmtId="2" fontId="9" fillId="0" borderId="29" xfId="118" applyNumberFormat="1" applyFont="1" applyFill="1" applyBorder="1" applyAlignment="1">
      <alignment horizontal="center"/>
    </xf>
    <xf numFmtId="0" fontId="8" fillId="28" borderId="16" xfId="113" applyFont="1" applyFill="1" applyBorder="1" applyAlignment="1">
      <alignment horizontal="center"/>
    </xf>
    <xf numFmtId="0" fontId="8" fillId="28" borderId="0" xfId="113" applyFont="1" applyFill="1"/>
    <xf numFmtId="0" fontId="6" fillId="0" borderId="18" xfId="0" applyFont="1" applyFill="1" applyBorder="1" applyAlignment="1">
      <alignment horizontal="center"/>
    </xf>
    <xf numFmtId="43" fontId="9" fillId="0" borderId="16" xfId="0" applyNumberFormat="1" applyFont="1" applyFill="1" applyBorder="1"/>
    <xf numFmtId="0" fontId="8" fillId="0" borderId="20" xfId="118" applyFont="1" applyFill="1" applyBorder="1"/>
    <xf numFmtId="0" fontId="8" fillId="0" borderId="27" xfId="118" applyFont="1" applyFill="1" applyBorder="1"/>
    <xf numFmtId="0" fontId="9" fillId="0" borderId="16" xfId="0" applyFont="1" applyBorder="1"/>
    <xf numFmtId="0" fontId="8" fillId="0" borderId="43" xfId="119" applyFont="1" applyBorder="1" applyAlignment="1">
      <alignment horizontal="center"/>
    </xf>
    <xf numFmtId="0" fontId="8" fillId="0" borderId="43" xfId="119" applyFont="1" applyBorder="1"/>
    <xf numFmtId="43" fontId="6" fillId="2" borderId="15" xfId="119" applyNumberFormat="1" applyFont="1" applyFill="1" applyBorder="1"/>
    <xf numFmtId="43" fontId="0" fillId="0" borderId="0" xfId="0" applyNumberFormat="1"/>
    <xf numFmtId="0" fontId="6" fillId="2" borderId="15" xfId="119" applyFont="1" applyFill="1" applyBorder="1" applyAlignment="1">
      <alignment horizontal="center"/>
    </xf>
    <xf numFmtId="0" fontId="7" fillId="2" borderId="22" xfId="119" applyFont="1" applyFill="1" applyBorder="1"/>
    <xf numFmtId="43" fontId="14" fillId="0" borderId="0" xfId="51" applyFont="1" applyFill="1"/>
    <xf numFmtId="0" fontId="8" fillId="0" borderId="14" xfId="118" applyFont="1" applyFill="1" applyBorder="1"/>
    <xf numFmtId="0" fontId="8" fillId="0" borderId="18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43" fontId="6" fillId="0" borderId="14" xfId="0" applyNumberFormat="1" applyFont="1" applyFill="1" applyBorder="1" applyAlignment="1">
      <alignment horizontal="center"/>
    </xf>
    <xf numFmtId="43" fontId="8" fillId="28" borderId="15" xfId="51" applyFont="1" applyFill="1" applyBorder="1"/>
    <xf numFmtId="43" fontId="0" fillId="0" borderId="0" xfId="0" applyNumberFormat="1" applyFill="1"/>
    <xf numFmtId="0" fontId="67" fillId="0" borderId="0" xfId="119" applyFont="1" applyBorder="1"/>
    <xf numFmtId="43" fontId="67" fillId="0" borderId="0" xfId="0" applyNumberFormat="1" applyFont="1"/>
    <xf numFmtId="0" fontId="6" fillId="0" borderId="1" xfId="119" applyFont="1" applyBorder="1" applyAlignment="1"/>
    <xf numFmtId="0" fontId="6" fillId="0" borderId="5" xfId="119" applyFont="1" applyBorder="1" applyAlignment="1"/>
    <xf numFmtId="0" fontId="6" fillId="0" borderId="23" xfId="119" applyFont="1" applyBorder="1" applyAlignment="1"/>
    <xf numFmtId="0" fontId="71" fillId="0" borderId="0" xfId="119" applyFont="1" applyBorder="1" applyAlignment="1"/>
    <xf numFmtId="0" fontId="7" fillId="0" borderId="0" xfId="119" applyFont="1" applyBorder="1"/>
    <xf numFmtId="0" fontId="14" fillId="0" borderId="0" xfId="0" applyFont="1" applyBorder="1"/>
    <xf numFmtId="187" fontId="14" fillId="0" borderId="0" xfId="0" applyNumberFormat="1" applyFont="1"/>
    <xf numFmtId="0" fontId="14" fillId="0" borderId="0" xfId="0" applyFont="1"/>
    <xf numFmtId="0" fontId="7" fillId="28" borderId="0" xfId="0" applyFont="1" applyFill="1"/>
    <xf numFmtId="0" fontId="7" fillId="28" borderId="17" xfId="0" applyFont="1" applyFill="1" applyBorder="1" applyAlignment="1"/>
    <xf numFmtId="0" fontId="6" fillId="28" borderId="17" xfId="0" applyFont="1" applyFill="1" applyBorder="1" applyAlignment="1"/>
    <xf numFmtId="43" fontId="7" fillId="28" borderId="17" xfId="51" applyFont="1" applyFill="1" applyBorder="1" applyAlignment="1">
      <alignment horizontal="center"/>
    </xf>
    <xf numFmtId="0" fontId="7" fillId="28" borderId="0" xfId="0" applyFont="1" applyFill="1" applyBorder="1"/>
    <xf numFmtId="0" fontId="6" fillId="28" borderId="24" xfId="0" applyFont="1" applyFill="1" applyBorder="1" applyAlignment="1"/>
    <xf numFmtId="0" fontId="7" fillId="28" borderId="24" xfId="0" applyFont="1" applyFill="1" applyBorder="1" applyAlignment="1"/>
    <xf numFmtId="43" fontId="7" fillId="28" borderId="24" xfId="51" applyFont="1" applyFill="1" applyBorder="1" applyAlignment="1"/>
    <xf numFmtId="0" fontId="7" fillId="28" borderId="24" xfId="0" applyFont="1" applyFill="1" applyBorder="1" applyAlignment="1">
      <alignment horizontal="center"/>
    </xf>
    <xf numFmtId="0" fontId="9" fillId="28" borderId="20" xfId="0" applyFont="1" applyFill="1" applyBorder="1" applyAlignment="1">
      <alignment horizontal="center"/>
    </xf>
    <xf numFmtId="0" fontId="62" fillId="28" borderId="0" xfId="0" applyFont="1" applyFill="1"/>
    <xf numFmtId="43" fontId="9" fillId="28" borderId="19" xfId="51" applyFont="1" applyFill="1" applyBorder="1" applyAlignment="1">
      <alignment horizontal="center"/>
    </xf>
    <xf numFmtId="0" fontId="62" fillId="28" borderId="0" xfId="0" applyFont="1" applyFill="1" applyBorder="1"/>
    <xf numFmtId="43" fontId="8" fillId="28" borderId="16" xfId="51" applyFont="1" applyFill="1" applyBorder="1"/>
    <xf numFmtId="0" fontId="70" fillId="28" borderId="0" xfId="0" applyFont="1" applyFill="1" applyAlignment="1">
      <alignment horizontal="center"/>
    </xf>
    <xf numFmtId="43" fontId="62" fillId="28" borderId="0" xfId="51" applyFont="1" applyFill="1"/>
    <xf numFmtId="0" fontId="8" fillId="28" borderId="15" xfId="0" applyFont="1" applyFill="1" applyBorder="1" applyAlignment="1">
      <alignment horizontal="center"/>
    </xf>
    <xf numFmtId="43" fontId="8" fillId="28" borderId="15" xfId="109" applyFont="1" applyFill="1" applyBorder="1"/>
    <xf numFmtId="43" fontId="8" fillId="28" borderId="15" xfId="51" applyFont="1" applyFill="1" applyBorder="1" applyAlignment="1">
      <alignment horizontal="left"/>
    </xf>
    <xf numFmtId="0" fontId="62" fillId="28" borderId="0" xfId="0" applyFont="1" applyFill="1" applyAlignment="1">
      <alignment horizontal="center"/>
    </xf>
    <xf numFmtId="0" fontId="8" fillId="0" borderId="15" xfId="0" applyFont="1" applyFill="1" applyBorder="1"/>
    <xf numFmtId="0" fontId="8" fillId="0" borderId="15" xfId="0" applyFont="1" applyBorder="1" applyAlignment="1">
      <alignment horizontal="left"/>
    </xf>
    <xf numFmtId="0" fontId="4" fillId="0" borderId="0" xfId="175"/>
    <xf numFmtId="0" fontId="19" fillId="0" borderId="37" xfId="175" applyFont="1" applyBorder="1"/>
    <xf numFmtId="0" fontId="7" fillId="0" borderId="0" xfId="150" applyFont="1"/>
    <xf numFmtId="0" fontId="1" fillId="0" borderId="0" xfId="150"/>
    <xf numFmtId="0" fontId="19" fillId="0" borderId="0" xfId="175" applyFont="1" applyBorder="1"/>
    <xf numFmtId="0" fontId="19" fillId="0" borderId="0" xfId="175" applyFont="1"/>
    <xf numFmtId="0" fontId="19" fillId="0" borderId="0" xfId="175" applyFont="1" applyAlignment="1">
      <alignment horizontal="left"/>
    </xf>
    <xf numFmtId="0" fontId="19" fillId="0" borderId="0" xfId="175" applyFont="1" applyAlignment="1">
      <alignment horizontal="center"/>
    </xf>
    <xf numFmtId="0" fontId="30" fillId="0" borderId="0" xfId="175" applyFont="1"/>
    <xf numFmtId="0" fontId="75" fillId="0" borderId="0" xfId="121" applyFont="1"/>
    <xf numFmtId="0" fontId="19" fillId="0" borderId="0" xfId="0" applyFont="1" applyAlignment="1">
      <alignment horizontal="center"/>
    </xf>
    <xf numFmtId="43" fontId="8" fillId="0" borderId="15" xfId="0" applyNumberFormat="1" applyFont="1" applyBorder="1"/>
    <xf numFmtId="0" fontId="8" fillId="0" borderId="33" xfId="118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3" fontId="8" fillId="0" borderId="16" xfId="0" applyNumberFormat="1" applyFont="1" applyBorder="1"/>
    <xf numFmtId="2" fontId="8" fillId="0" borderId="15" xfId="118" applyNumberFormat="1" applyFont="1" applyFill="1" applyBorder="1" applyAlignment="1">
      <alignment horizontal="center"/>
    </xf>
    <xf numFmtId="0" fontId="9" fillId="28" borderId="15" xfId="113" applyFont="1" applyFill="1" applyBorder="1" applyAlignment="1">
      <alignment horizontal="right"/>
    </xf>
    <xf numFmtId="0" fontId="9" fillId="28" borderId="15" xfId="0" applyFont="1" applyFill="1" applyBorder="1" applyAlignment="1">
      <alignment horizontal="center"/>
    </xf>
    <xf numFmtId="43" fontId="9" fillId="28" borderId="15" xfId="109" applyFont="1" applyFill="1" applyBorder="1"/>
    <xf numFmtId="0" fontId="9" fillId="28" borderId="33" xfId="0" applyFont="1" applyFill="1" applyBorder="1" applyAlignment="1">
      <alignment horizontal="center"/>
    </xf>
    <xf numFmtId="43" fontId="9" fillId="28" borderId="33" xfId="51" applyFont="1" applyFill="1" applyBorder="1"/>
    <xf numFmtId="43" fontId="9" fillId="28" borderId="33" xfId="51" applyFont="1" applyFill="1" applyBorder="1" applyAlignment="1">
      <alignment horizontal="left"/>
    </xf>
    <xf numFmtId="43" fontId="9" fillId="28" borderId="15" xfId="51" applyFont="1" applyFill="1" applyBorder="1"/>
    <xf numFmtId="0" fontId="9" fillId="28" borderId="0" xfId="113" applyFont="1" applyFill="1"/>
    <xf numFmtId="43" fontId="9" fillId="28" borderId="15" xfId="51" applyFont="1" applyFill="1" applyBorder="1" applyAlignment="1">
      <alignment horizontal="left"/>
    </xf>
    <xf numFmtId="0" fontId="9" fillId="28" borderId="15" xfId="113" applyFont="1" applyFill="1" applyBorder="1" applyAlignment="1">
      <alignment horizontal="center"/>
    </xf>
    <xf numFmtId="0" fontId="9" fillId="28" borderId="15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5" xfId="0" applyFont="1" applyFill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43" fontId="8" fillId="0" borderId="28" xfId="0" applyNumberFormat="1" applyFont="1" applyBorder="1"/>
    <xf numFmtId="0" fontId="76" fillId="0" borderId="0" xfId="114" applyFont="1"/>
    <xf numFmtId="0" fontId="77" fillId="0" borderId="0" xfId="114" applyFont="1"/>
    <xf numFmtId="0" fontId="76" fillId="0" borderId="0" xfId="114" applyFont="1" applyAlignment="1">
      <alignment horizontal="center"/>
    </xf>
    <xf numFmtId="0" fontId="78" fillId="0" borderId="0" xfId="114" applyFont="1"/>
    <xf numFmtId="0" fontId="79" fillId="0" borderId="0" xfId="114" applyFont="1"/>
    <xf numFmtId="43" fontId="8" fillId="0" borderId="15" xfId="51" applyNumberFormat="1" applyFont="1" applyFill="1" applyBorder="1" applyAlignment="1">
      <alignment horizontal="center"/>
    </xf>
    <xf numFmtId="43" fontId="80" fillId="0" borderId="15" xfId="51" applyNumberFormat="1" applyFont="1" applyFill="1" applyBorder="1"/>
    <xf numFmtId="43" fontId="8" fillId="0" borderId="30" xfId="51" applyNumberFormat="1" applyFont="1" applyFill="1" applyBorder="1"/>
    <xf numFmtId="43" fontId="8" fillId="0" borderId="15" xfId="51" applyNumberFormat="1" applyFont="1" applyFill="1" applyBorder="1"/>
    <xf numFmtId="43" fontId="8" fillId="0" borderId="17" xfId="51" applyNumberFormat="1" applyFont="1" applyFill="1" applyBorder="1"/>
    <xf numFmtId="0" fontId="8" fillId="0" borderId="0" xfId="0" applyFont="1" applyFill="1"/>
    <xf numFmtId="0" fontId="9" fillId="28" borderId="14" xfId="113" applyFont="1" applyFill="1" applyBorder="1" applyAlignment="1">
      <alignment horizontal="center"/>
    </xf>
    <xf numFmtId="0" fontId="8" fillId="0" borderId="15" xfId="0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0" fontId="67" fillId="0" borderId="15" xfId="0" applyFont="1" applyFill="1" applyBorder="1" applyAlignment="1">
      <alignment horizontal="center"/>
    </xf>
    <xf numFmtId="0" fontId="8" fillId="0" borderId="15" xfId="189" applyFont="1" applyFill="1" applyBorder="1" applyAlignment="1">
      <alignment horizontal="left"/>
    </xf>
    <xf numFmtId="43" fontId="67" fillId="0" borderId="15" xfId="51" applyFont="1" applyFill="1" applyBorder="1"/>
    <xf numFmtId="43" fontId="67" fillId="28" borderId="15" xfId="51" applyFont="1" applyFill="1" applyBorder="1"/>
    <xf numFmtId="43" fontId="67" fillId="0" borderId="15" xfId="0" applyNumberFormat="1" applyFont="1" applyFill="1" applyBorder="1"/>
    <xf numFmtId="43" fontId="67" fillId="0" borderId="0" xfId="0" applyNumberFormat="1" applyFont="1" applyFill="1" applyAlignment="1">
      <alignment horizontal="center"/>
    </xf>
    <xf numFmtId="0" fontId="67" fillId="0" borderId="33" xfId="0" applyFont="1" applyFill="1" applyBorder="1" applyAlignment="1">
      <alignment horizontal="center"/>
    </xf>
    <xf numFmtId="43" fontId="8" fillId="0" borderId="33" xfId="51" applyNumberFormat="1" applyFont="1" applyFill="1" applyBorder="1" applyAlignment="1">
      <alignment horizontal="center"/>
    </xf>
    <xf numFmtId="43" fontId="67" fillId="0" borderId="33" xfId="51" applyFont="1" applyFill="1" applyBorder="1"/>
    <xf numFmtId="43" fontId="67" fillId="28" borderId="33" xfId="51" applyFont="1" applyFill="1" applyBorder="1"/>
    <xf numFmtId="43" fontId="67" fillId="0" borderId="33" xfId="0" applyNumberFormat="1" applyFont="1" applyFill="1" applyBorder="1"/>
    <xf numFmtId="0" fontId="67" fillId="0" borderId="15" xfId="0" applyFont="1" applyFill="1" applyBorder="1" applyAlignment="1">
      <alignment horizontal="right"/>
    </xf>
    <xf numFmtId="0" fontId="67" fillId="28" borderId="16" xfId="0" applyFont="1" applyFill="1" applyBorder="1" applyAlignment="1">
      <alignment horizontal="center"/>
    </xf>
    <xf numFmtId="0" fontId="8" fillId="0" borderId="16" xfId="189" applyFont="1" applyFill="1" applyBorder="1" applyAlignment="1">
      <alignment horizontal="left"/>
    </xf>
    <xf numFmtId="43" fontId="67" fillId="0" borderId="0" xfId="51" applyFont="1"/>
    <xf numFmtId="0" fontId="67" fillId="28" borderId="15" xfId="0" applyFont="1" applyFill="1" applyBorder="1" applyAlignment="1">
      <alignment horizontal="center"/>
    </xf>
    <xf numFmtId="0" fontId="9" fillId="28" borderId="33" xfId="0" applyFont="1" applyFill="1" applyBorder="1" applyAlignment="1">
      <alignment horizontal="left"/>
    </xf>
    <xf numFmtId="43" fontId="8" fillId="28" borderId="14" xfId="109" applyFont="1" applyFill="1" applyBorder="1"/>
    <xf numFmtId="43" fontId="8" fillId="28" borderId="32" xfId="51" applyFont="1" applyFill="1" applyBorder="1" applyAlignment="1">
      <alignment horizontal="left"/>
    </xf>
    <xf numFmtId="43" fontId="8" fillId="28" borderId="14" xfId="51" applyFont="1" applyFill="1" applyBorder="1"/>
    <xf numFmtId="43" fontId="8" fillId="28" borderId="39" xfId="51" applyFont="1" applyFill="1" applyBorder="1"/>
    <xf numFmtId="0" fontId="8" fillId="28" borderId="14" xfId="113" applyFont="1" applyFill="1" applyBorder="1" applyAlignment="1">
      <alignment horizontal="center"/>
    </xf>
    <xf numFmtId="0" fontId="8" fillId="0" borderId="30" xfId="189" applyFont="1" applyFill="1" applyBorder="1" applyAlignment="1">
      <alignment horizontal="left"/>
    </xf>
    <xf numFmtId="43" fontId="67" fillId="0" borderId="30" xfId="0" applyNumberFormat="1" applyFont="1" applyFill="1" applyBorder="1"/>
    <xf numFmtId="0" fontId="9" fillId="0" borderId="15" xfId="189" applyFont="1" applyFill="1" applyBorder="1" applyAlignment="1">
      <alignment horizontal="center" vertical="center"/>
    </xf>
    <xf numFmtId="0" fontId="81" fillId="0" borderId="15" xfId="0" applyFont="1" applyFill="1" applyBorder="1" applyAlignment="1">
      <alignment horizontal="center" vertical="center"/>
    </xf>
    <xf numFmtId="0" fontId="8" fillId="0" borderId="14" xfId="0" applyFont="1" applyFill="1" applyBorder="1"/>
    <xf numFmtId="0" fontId="67" fillId="28" borderId="16" xfId="0" applyFont="1" applyFill="1" applyBorder="1" applyAlignment="1">
      <alignment horizontal="right"/>
    </xf>
    <xf numFmtId="0" fontId="67" fillId="28" borderId="16" xfId="0" applyFont="1" applyFill="1" applyBorder="1" applyAlignment="1">
      <alignment horizontal="left"/>
    </xf>
    <xf numFmtId="43" fontId="8" fillId="0" borderId="15" xfId="126" applyFont="1" applyFill="1" applyBorder="1" applyAlignment="1"/>
    <xf numFmtId="0" fontId="8" fillId="0" borderId="15" xfId="0" applyFont="1" applyFill="1" applyBorder="1" applyAlignment="1">
      <alignment horizontal="center" vertical="center"/>
    </xf>
    <xf numFmtId="0" fontId="8" fillId="28" borderId="15" xfId="113" applyFont="1" applyFill="1" applyBorder="1" applyAlignment="1">
      <alignment horizontal="right" vertical="center"/>
    </xf>
    <xf numFmtId="0" fontId="67" fillId="0" borderId="14" xfId="0" applyFont="1" applyFill="1" applyBorder="1" applyAlignment="1">
      <alignment horizontal="right"/>
    </xf>
    <xf numFmtId="43" fontId="8" fillId="28" borderId="31" xfId="51" applyFont="1" applyFill="1" applyBorder="1"/>
    <xf numFmtId="0" fontId="8" fillId="28" borderId="31" xfId="0" applyFont="1" applyFill="1" applyBorder="1" applyAlignment="1">
      <alignment horizontal="center"/>
    </xf>
    <xf numFmtId="43" fontId="8" fillId="28" borderId="14" xfId="51" applyFont="1" applyFill="1" applyBorder="1" applyAlignment="1">
      <alignment horizontal="left"/>
    </xf>
    <xf numFmtId="0" fontId="9" fillId="28" borderId="14" xfId="113" applyFont="1" applyFill="1" applyBorder="1" applyAlignment="1">
      <alignment horizontal="right"/>
    </xf>
    <xf numFmtId="0" fontId="9" fillId="28" borderId="15" xfId="113" applyFont="1" applyFill="1" applyBorder="1" applyAlignment="1">
      <alignment horizontal="right" vertical="center"/>
    </xf>
    <xf numFmtId="0" fontId="81" fillId="0" borderId="15" xfId="0" applyFont="1" applyFill="1" applyBorder="1" applyAlignment="1">
      <alignment horizontal="right"/>
    </xf>
    <xf numFmtId="0" fontId="9" fillId="0" borderId="15" xfId="189" applyFont="1" applyFill="1" applyBorder="1" applyAlignment="1">
      <alignment horizontal="left"/>
    </xf>
    <xf numFmtId="43" fontId="9" fillId="28" borderId="15" xfId="113" applyNumberFormat="1" applyFont="1" applyFill="1" applyBorder="1" applyAlignment="1">
      <alignment horizontal="center"/>
    </xf>
    <xf numFmtId="43" fontId="30" fillId="0" borderId="15" xfId="51" applyFont="1" applyFill="1" applyBorder="1"/>
    <xf numFmtId="43" fontId="30" fillId="0" borderId="15" xfId="0" applyNumberFormat="1" applyFont="1" applyFill="1" applyBorder="1"/>
    <xf numFmtId="0" fontId="9" fillId="0" borderId="20" xfId="113" applyFont="1" applyFill="1" applyBorder="1" applyAlignment="1">
      <alignment horizontal="center"/>
    </xf>
    <xf numFmtId="0" fontId="9" fillId="0" borderId="20" xfId="0" applyFont="1" applyFill="1" applyBorder="1" applyAlignment="1">
      <alignment horizontal="left" vertical="center"/>
    </xf>
    <xf numFmtId="43" fontId="8" fillId="0" borderId="20" xfId="109" applyFont="1" applyFill="1" applyBorder="1"/>
    <xf numFmtId="0" fontId="8" fillId="0" borderId="20" xfId="0" applyFont="1" applyFill="1" applyBorder="1" applyAlignment="1">
      <alignment horizontal="center"/>
    </xf>
    <xf numFmtId="43" fontId="8" fillId="0" borderId="20" xfId="51" applyFont="1" applyFill="1" applyBorder="1"/>
    <xf numFmtId="43" fontId="8" fillId="0" borderId="20" xfId="51" applyFont="1" applyFill="1" applyBorder="1" applyAlignment="1">
      <alignment horizontal="left"/>
    </xf>
    <xf numFmtId="0" fontId="8" fillId="0" borderId="20" xfId="113" applyFont="1" applyFill="1" applyBorder="1" applyAlignment="1">
      <alignment horizontal="center"/>
    </xf>
    <xf numFmtId="0" fontId="8" fillId="0" borderId="0" xfId="113" applyFont="1" applyFill="1"/>
    <xf numFmtId="0" fontId="8" fillId="0" borderId="15" xfId="113" applyFont="1" applyFill="1" applyBorder="1" applyAlignment="1">
      <alignment horizontal="right"/>
    </xf>
    <xf numFmtId="0" fontId="8" fillId="0" borderId="15" xfId="0" applyFont="1" applyFill="1" applyBorder="1" applyAlignment="1"/>
    <xf numFmtId="0" fontId="9" fillId="0" borderId="14" xfId="113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43" fontId="8" fillId="0" borderId="14" xfId="109" applyFont="1" applyFill="1" applyBorder="1"/>
    <xf numFmtId="43" fontId="8" fillId="0" borderId="15" xfId="51" applyFont="1" applyFill="1" applyBorder="1"/>
    <xf numFmtId="43" fontId="8" fillId="0" borderId="32" xfId="51" applyFont="1" applyFill="1" applyBorder="1" applyAlignment="1">
      <alignment horizontal="left"/>
    </xf>
    <xf numFmtId="43" fontId="8" fillId="0" borderId="14" xfId="51" applyFont="1" applyFill="1" applyBorder="1"/>
    <xf numFmtId="43" fontId="9" fillId="0" borderId="39" xfId="51" applyFont="1" applyFill="1" applyBorder="1"/>
    <xf numFmtId="43" fontId="9" fillId="0" borderId="14" xfId="51" applyFont="1" applyFill="1" applyBorder="1"/>
    <xf numFmtId="0" fontId="8" fillId="0" borderId="14" xfId="113" applyFont="1" applyFill="1" applyBorder="1" applyAlignment="1">
      <alignment horizontal="center"/>
    </xf>
    <xf numFmtId="0" fontId="9" fillId="0" borderId="14" xfId="0" applyFont="1" applyFill="1" applyBorder="1" applyAlignment="1"/>
    <xf numFmtId="43" fontId="8" fillId="0" borderId="15" xfId="51" applyFont="1" applyFill="1" applyBorder="1" applyAlignment="1">
      <alignment horizontal="left"/>
    </xf>
    <xf numFmtId="43" fontId="8" fillId="0" borderId="39" xfId="51" applyFont="1" applyFill="1" applyBorder="1"/>
    <xf numFmtId="0" fontId="8" fillId="0" borderId="14" xfId="113" applyFont="1" applyFill="1" applyBorder="1" applyAlignment="1">
      <alignment horizontal="right"/>
    </xf>
    <xf numFmtId="43" fontId="8" fillId="0" borderId="14" xfId="51" applyFont="1" applyFill="1" applyBorder="1" applyAlignment="1"/>
    <xf numFmtId="2" fontId="8" fillId="0" borderId="14" xfId="113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horizontal="center"/>
    </xf>
    <xf numFmtId="43" fontId="9" fillId="0" borderId="15" xfId="51" applyFont="1" applyFill="1" applyBorder="1" applyAlignment="1">
      <alignment horizontal="left"/>
    </xf>
    <xf numFmtId="43" fontId="8" fillId="0" borderId="31" xfId="51" applyFont="1" applyFill="1" applyBorder="1"/>
    <xf numFmtId="43" fontId="8" fillId="0" borderId="14" xfId="113" applyNumberFormat="1" applyFont="1" applyFill="1" applyBorder="1" applyAlignment="1">
      <alignment horizontal="center"/>
    </xf>
    <xf numFmtId="43" fontId="62" fillId="28" borderId="0" xfId="0" applyNumberFormat="1" applyFont="1" applyFill="1"/>
    <xf numFmtId="43" fontId="8" fillId="28" borderId="0" xfId="0" applyNumberFormat="1" applyFont="1" applyFill="1"/>
    <xf numFmtId="43" fontId="82" fillId="0" borderId="0" xfId="0" applyNumberFormat="1" applyFont="1"/>
    <xf numFmtId="0" fontId="8" fillId="28" borderId="15" xfId="0" applyFont="1" applyFill="1" applyBorder="1" applyAlignment="1">
      <alignment horizontal="left"/>
    </xf>
    <xf numFmtId="0" fontId="8" fillId="28" borderId="16" xfId="0" applyFont="1" applyFill="1" applyBorder="1" applyAlignment="1">
      <alignment horizontal="left"/>
    </xf>
    <xf numFmtId="0" fontId="8" fillId="28" borderId="35" xfId="0" applyFont="1" applyFill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121" applyAlignment="1">
      <alignment horizontal="center" vertical="center"/>
    </xf>
    <xf numFmtId="43" fontId="5" fillId="0" borderId="0" xfId="121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5" fillId="0" borderId="0" xfId="121" applyFont="1" applyAlignment="1">
      <alignment horizontal="center" vertical="center"/>
    </xf>
    <xf numFmtId="0" fontId="9" fillId="0" borderId="15" xfId="189" applyFont="1" applyFill="1" applyBorder="1" applyAlignment="1">
      <alignment horizontal="left" vertical="center"/>
    </xf>
    <xf numFmtId="0" fontId="4" fillId="0" borderId="0" xfId="175" applyAlignment="1">
      <alignment horizontal="center"/>
    </xf>
    <xf numFmtId="43" fontId="8" fillId="0" borderId="14" xfId="126" applyFont="1" applyFill="1" applyBorder="1" applyAlignment="1"/>
    <xf numFmtId="43" fontId="8" fillId="0" borderId="39" xfId="126" applyFont="1" applyFill="1" applyBorder="1" applyAlignment="1"/>
    <xf numFmtId="0" fontId="8" fillId="0" borderId="22" xfId="0" applyFont="1" applyFill="1" applyBorder="1" applyAlignment="1">
      <alignment horizontal="center" vertical="center"/>
    </xf>
    <xf numFmtId="43" fontId="8" fillId="0" borderId="31" xfId="126" applyFont="1" applyFill="1" applyBorder="1" applyAlignment="1"/>
    <xf numFmtId="0" fontId="4" fillId="0" borderId="0" xfId="175" applyAlignment="1"/>
    <xf numFmtId="0" fontId="19" fillId="0" borderId="37" xfId="175" applyFont="1" applyBorder="1" applyAlignment="1"/>
    <xf numFmtId="0" fontId="7" fillId="0" borderId="0" xfId="120" applyFont="1" applyAlignment="1"/>
    <xf numFmtId="0" fontId="74" fillId="0" borderId="0" xfId="201" applyFont="1" applyBorder="1" applyAlignment="1">
      <alignment horizontal="center"/>
    </xf>
    <xf numFmtId="0" fontId="19" fillId="0" borderId="0" xfId="201" applyFont="1"/>
    <xf numFmtId="0" fontId="4" fillId="0" borderId="0" xfId="201"/>
    <xf numFmtId="0" fontId="30" fillId="0" borderId="0" xfId="201" applyFont="1" applyBorder="1" applyAlignment="1"/>
    <xf numFmtId="0" fontId="74" fillId="0" borderId="0" xfId="175" applyFont="1" applyBorder="1" applyAlignment="1"/>
    <xf numFmtId="0" fontId="30" fillId="0" borderId="0" xfId="175" applyFont="1" applyBorder="1" applyAlignment="1"/>
    <xf numFmtId="0" fontId="19" fillId="0" borderId="0" xfId="175" applyFont="1" applyAlignment="1"/>
    <xf numFmtId="43" fontId="62" fillId="0" borderId="0" xfId="0" applyNumberFormat="1" applyFont="1"/>
    <xf numFmtId="0" fontId="19" fillId="0" borderId="0" xfId="175" applyFont="1" applyBorder="1" applyAlignment="1"/>
    <xf numFmtId="0" fontId="9" fillId="28" borderId="19" xfId="0" applyFont="1" applyFill="1" applyBorder="1" applyAlignment="1">
      <alignment horizontal="center"/>
    </xf>
    <xf numFmtId="0" fontId="7" fillId="28" borderId="17" xfId="0" applyFont="1" applyFill="1" applyBorder="1" applyAlignment="1">
      <alignment horizontal="center"/>
    </xf>
    <xf numFmtId="0" fontId="55" fillId="0" borderId="0" xfId="114" applyFont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39" xfId="118" applyFont="1" applyBorder="1" applyAlignment="1">
      <alignment horizontal="center"/>
    </xf>
    <xf numFmtId="0" fontId="8" fillId="0" borderId="18" xfId="118" applyFont="1" applyBorder="1" applyAlignment="1">
      <alignment horizontal="center" vertical="center"/>
    </xf>
    <xf numFmtId="0" fontId="8" fillId="0" borderId="19" xfId="118" applyFont="1" applyBorder="1" applyAlignment="1">
      <alignment horizontal="center" vertical="center"/>
    </xf>
    <xf numFmtId="0" fontId="8" fillId="0" borderId="17" xfId="118" applyFont="1" applyBorder="1" applyAlignment="1">
      <alignment horizontal="left"/>
    </xf>
    <xf numFmtId="0" fontId="8" fillId="0" borderId="0" xfId="119" applyFont="1" applyAlignment="1">
      <alignment horizontal="left"/>
    </xf>
    <xf numFmtId="0" fontId="6" fillId="0" borderId="18" xfId="118" applyFont="1" applyFill="1" applyBorder="1" applyAlignment="1">
      <alignment horizontal="center" vertical="center"/>
    </xf>
    <xf numFmtId="0" fontId="6" fillId="0" borderId="21" xfId="118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7" xfId="119" applyFont="1" applyBorder="1" applyAlignment="1">
      <alignment horizontal="left"/>
    </xf>
    <xf numFmtId="0" fontId="7" fillId="2" borderId="30" xfId="119" applyFont="1" applyFill="1" applyBorder="1" applyAlignment="1">
      <alignment horizontal="center"/>
    </xf>
    <xf numFmtId="0" fontId="7" fillId="2" borderId="17" xfId="119" applyFont="1" applyFill="1" applyBorder="1" applyAlignment="1">
      <alignment horizontal="center"/>
    </xf>
    <xf numFmtId="0" fontId="7" fillId="2" borderId="22" xfId="119" applyFont="1" applyFill="1" applyBorder="1" applyAlignment="1">
      <alignment horizontal="center"/>
    </xf>
    <xf numFmtId="0" fontId="8" fillId="0" borderId="18" xfId="119" applyFont="1" applyBorder="1" applyAlignment="1">
      <alignment horizontal="center" vertical="center"/>
    </xf>
    <xf numFmtId="0" fontId="8" fillId="0" borderId="21" xfId="119" applyFont="1" applyBorder="1" applyAlignment="1">
      <alignment horizontal="center" vertical="center"/>
    </xf>
    <xf numFmtId="189" fontId="17" fillId="0" borderId="18" xfId="119" applyNumberFormat="1" applyFont="1" applyBorder="1" applyAlignment="1">
      <alignment horizontal="center" vertical="center"/>
    </xf>
    <xf numFmtId="189" fontId="17" fillId="0" borderId="33" xfId="119" applyNumberFormat="1" applyFont="1" applyBorder="1" applyAlignment="1">
      <alignment horizontal="center" vertical="center"/>
    </xf>
    <xf numFmtId="189" fontId="17" fillId="0" borderId="44" xfId="119" applyNumberFormat="1" applyFont="1" applyBorder="1" applyAlignment="1">
      <alignment horizontal="center" vertical="center"/>
    </xf>
    <xf numFmtId="0" fontId="6" fillId="0" borderId="0" xfId="119" applyFont="1" applyAlignment="1">
      <alignment horizontal="center"/>
    </xf>
    <xf numFmtId="0" fontId="6" fillId="0" borderId="37" xfId="119" applyFont="1" applyBorder="1" applyAlignment="1">
      <alignment horizontal="center"/>
    </xf>
    <xf numFmtId="0" fontId="8" fillId="0" borderId="38" xfId="119" applyFont="1" applyBorder="1" applyAlignment="1">
      <alignment horizontal="left"/>
    </xf>
    <xf numFmtId="0" fontId="8" fillId="2" borderId="30" xfId="119" applyFont="1" applyFill="1" applyBorder="1" applyAlignment="1">
      <alignment horizontal="center"/>
    </xf>
    <xf numFmtId="0" fontId="8" fillId="2" borderId="17" xfId="119" applyFont="1" applyFill="1" applyBorder="1" applyAlignment="1">
      <alignment horizontal="center"/>
    </xf>
    <xf numFmtId="0" fontId="8" fillId="2" borderId="22" xfId="119" applyFont="1" applyFill="1" applyBorder="1" applyAlignment="1">
      <alignment horizontal="center"/>
    </xf>
    <xf numFmtId="2" fontId="6" fillId="0" borderId="18" xfId="119" applyNumberFormat="1" applyFont="1" applyBorder="1" applyAlignment="1">
      <alignment horizontal="center" vertical="center"/>
    </xf>
    <xf numFmtId="2" fontId="6" fillId="0" borderId="33" xfId="119" applyNumberFormat="1" applyFont="1" applyBorder="1" applyAlignment="1">
      <alignment horizontal="center" vertical="center"/>
    </xf>
    <xf numFmtId="2" fontId="6" fillId="0" borderId="14" xfId="119" applyNumberFormat="1" applyFont="1" applyBorder="1" applyAlignment="1">
      <alignment horizontal="center" vertical="center"/>
    </xf>
    <xf numFmtId="0" fontId="9" fillId="28" borderId="28" xfId="0" applyFont="1" applyFill="1" applyBorder="1" applyAlignment="1">
      <alignment horizontal="center"/>
    </xf>
    <xf numFmtId="0" fontId="9" fillId="28" borderId="19" xfId="0" applyFont="1" applyFill="1" applyBorder="1" applyAlignment="1">
      <alignment horizontal="center"/>
    </xf>
    <xf numFmtId="0" fontId="6" fillId="28" borderId="39" xfId="0" applyFont="1" applyFill="1" applyBorder="1" applyAlignment="1">
      <alignment horizontal="left"/>
    </xf>
    <xf numFmtId="0" fontId="7" fillId="28" borderId="39" xfId="0" applyFont="1" applyFill="1" applyBorder="1" applyAlignment="1">
      <alignment horizontal="left"/>
    </xf>
    <xf numFmtId="0" fontId="6" fillId="28" borderId="17" xfId="0" applyFont="1" applyFill="1" applyBorder="1" applyAlignment="1">
      <alignment horizontal="left"/>
    </xf>
    <xf numFmtId="0" fontId="7" fillId="28" borderId="17" xfId="0" applyFont="1" applyFill="1" applyBorder="1" applyAlignment="1">
      <alignment horizontal="left"/>
    </xf>
    <xf numFmtId="0" fontId="9" fillId="28" borderId="42" xfId="0" applyFont="1" applyFill="1" applyBorder="1" applyAlignment="1">
      <alignment horizontal="center"/>
    </xf>
    <xf numFmtId="0" fontId="9" fillId="28" borderId="36" xfId="0" applyFont="1" applyFill="1" applyBorder="1" applyAlignment="1">
      <alignment horizontal="center"/>
    </xf>
    <xf numFmtId="0" fontId="9" fillId="28" borderId="40" xfId="0" applyFont="1" applyFill="1" applyBorder="1" applyAlignment="1">
      <alignment horizontal="center"/>
    </xf>
    <xf numFmtId="0" fontId="9" fillId="28" borderId="41" xfId="0" applyFont="1" applyFill="1" applyBorder="1" applyAlignment="1">
      <alignment horizontal="center"/>
    </xf>
    <xf numFmtId="0" fontId="6" fillId="28" borderId="17" xfId="0" applyFont="1" applyFill="1" applyBorder="1" applyAlignment="1">
      <alignment horizontal="center"/>
    </xf>
    <xf numFmtId="0" fontId="7" fillId="28" borderId="17" xfId="0" applyFont="1" applyFill="1" applyBorder="1" applyAlignment="1">
      <alignment horizontal="center"/>
    </xf>
    <xf numFmtId="0" fontId="4" fillId="0" borderId="0" xfId="175" applyAlignment="1">
      <alignment horizontal="center"/>
    </xf>
    <xf numFmtId="0" fontId="73" fillId="0" borderId="0" xfId="175" applyFont="1" applyAlignment="1">
      <alignment horizontal="center"/>
    </xf>
    <xf numFmtId="0" fontId="9" fillId="0" borderId="45" xfId="118" applyFont="1" applyBorder="1" applyAlignment="1"/>
    <xf numFmtId="0" fontId="8" fillId="0" borderId="45" xfId="118" applyFont="1" applyBorder="1" applyAlignment="1"/>
    <xf numFmtId="59" fontId="56" fillId="0" borderId="0" xfId="173" applyNumberFormat="1" applyFont="1" applyAlignment="1">
      <alignment horizontal="center"/>
    </xf>
  </cellXfs>
  <cellStyles count="203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?PERSONAL 2" xfId="12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=C:\WINDOWS\SYSTEM32\COMMAND.COM 2" xfId="129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bc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41"/>
    <cellStyle name="Calc Currency (0) 2" xfId="130"/>
    <cellStyle name="Calc Currency (2)" xfId="42"/>
    <cellStyle name="Calc Percent (0)" xfId="43"/>
    <cellStyle name="Calc Percent (1)" xfId="44"/>
    <cellStyle name="Calc Percent (2)" xfId="45"/>
    <cellStyle name="Calc Units (0)" xfId="46"/>
    <cellStyle name="Calc Units (0) 2" xfId="131"/>
    <cellStyle name="Calc Units (1)" xfId="47"/>
    <cellStyle name="Calc Units (1) 2" xfId="132"/>
    <cellStyle name="Calc Units (2)" xfId="48"/>
    <cellStyle name="Calculation" xfId="49"/>
    <cellStyle name="Check Cell" xfId="50"/>
    <cellStyle name="Comma" xfId="51" builtinId="3"/>
    <cellStyle name="Comma [00]" xfId="52"/>
    <cellStyle name="Comma [00] 2" xfId="133"/>
    <cellStyle name="Comma 10" xfId="134"/>
    <cellStyle name="Comma 11" xfId="191"/>
    <cellStyle name="Comma 2" xfId="53"/>
    <cellStyle name="Comma 2 2" xfId="135"/>
    <cellStyle name="Comma 3" xfId="124"/>
    <cellStyle name="Comma 3 2" xfId="126"/>
    <cellStyle name="Comma 4" xfId="125"/>
    <cellStyle name="Comma 4 2" xfId="192"/>
    <cellStyle name="Comma 5" xfId="136"/>
    <cellStyle name="Comma 6" xfId="137"/>
    <cellStyle name="Comma 7" xfId="138"/>
    <cellStyle name="Comma 8" xfId="139"/>
    <cellStyle name="Comma 9" xfId="140"/>
    <cellStyle name="company_title" xfId="54"/>
    <cellStyle name="Currency [00]" xfId="55"/>
    <cellStyle name="Date Short" xfId="56"/>
    <cellStyle name="date_format" xfId="57"/>
    <cellStyle name="Enter Currency (0)" xfId="58"/>
    <cellStyle name="Enter Currency (0) 2" xfId="141"/>
    <cellStyle name="Enter Currency (2)" xfId="59"/>
    <cellStyle name="Enter Units (0)" xfId="60"/>
    <cellStyle name="Enter Units (0) 2" xfId="142"/>
    <cellStyle name="Enter Units (1)" xfId="61"/>
    <cellStyle name="Enter Units (1) 2" xfId="143"/>
    <cellStyle name="Enter Units (2)" xfId="62"/>
    <cellStyle name="Explanatory Text" xfId="63"/>
    <cellStyle name="Good" xfId="64"/>
    <cellStyle name="Grey" xfId="65"/>
    <cellStyle name="Grey 2" xfId="144"/>
    <cellStyle name="Header1" xfId="66"/>
    <cellStyle name="Header2" xfId="67"/>
    <cellStyle name="Heading 1" xfId="68"/>
    <cellStyle name="Heading 2" xfId="69"/>
    <cellStyle name="Heading 3" xfId="70"/>
    <cellStyle name="Heading 4" xfId="71"/>
    <cellStyle name="Hyperlink 2" xfId="179"/>
    <cellStyle name="Input" xfId="72"/>
    <cellStyle name="Input [yellow]" xfId="73"/>
    <cellStyle name="Input [yellow] 2" xfId="145"/>
    <cellStyle name="Link Currency (0)" xfId="74"/>
    <cellStyle name="Link Currency (0) 2" xfId="146"/>
    <cellStyle name="Link Currency (2)" xfId="75"/>
    <cellStyle name="Link Units (0)" xfId="76"/>
    <cellStyle name="Link Units (0) 2" xfId="147"/>
    <cellStyle name="Link Units (1)" xfId="77"/>
    <cellStyle name="Link Units (1) 2" xfId="148"/>
    <cellStyle name="Link Units (2)" xfId="78"/>
    <cellStyle name="Linked Cell" xfId="79"/>
    <cellStyle name="Neutral" xfId="80"/>
    <cellStyle name="Normal" xfId="0" builtinId="0"/>
    <cellStyle name="Normal - Style1" xfId="81"/>
    <cellStyle name="Normal - Style1 2" xfId="149"/>
    <cellStyle name="Normal - Style1 3" xfId="193"/>
    <cellStyle name="Normal 10" xfId="150"/>
    <cellStyle name="Normal 11" xfId="194"/>
    <cellStyle name="Normal 12" xfId="195"/>
    <cellStyle name="Normal 13" xfId="196"/>
    <cellStyle name="Normal 14" xfId="197"/>
    <cellStyle name="Normal 15" xfId="187"/>
    <cellStyle name="Normal 16" xfId="198"/>
    <cellStyle name="Normal 17" xfId="188"/>
    <cellStyle name="Normal 18" xfId="199"/>
    <cellStyle name="Normal 19" xfId="200"/>
    <cellStyle name="Normal 2" xfId="82"/>
    <cellStyle name="Normal 2 2" xfId="151"/>
    <cellStyle name="Normal 20" xfId="201"/>
    <cellStyle name="Normal 21" xfId="190"/>
    <cellStyle name="Normal 3" xfId="123"/>
    <cellStyle name="Normal 4" xfId="152"/>
    <cellStyle name="Normal 5" xfId="153"/>
    <cellStyle name="Normal 6" xfId="154"/>
    <cellStyle name="Normal 7" xfId="155"/>
    <cellStyle name="Normal 8" xfId="127"/>
    <cellStyle name="Normal 9" xfId="156"/>
    <cellStyle name="Note" xfId="83"/>
    <cellStyle name="Note 2" xfId="180"/>
    <cellStyle name="Output" xfId="84"/>
    <cellStyle name="ParaBirimi [0]_RESULTS" xfId="85"/>
    <cellStyle name="ParaBirimi_RESULTS" xfId="86"/>
    <cellStyle name="Percent [0]" xfId="87"/>
    <cellStyle name="Percent [00]" xfId="88"/>
    <cellStyle name="Percent [2]" xfId="89"/>
    <cellStyle name="Percent [2] 2" xfId="157"/>
    <cellStyle name="Percent 2" xfId="158"/>
    <cellStyle name="Percent 3" xfId="159"/>
    <cellStyle name="Percent 4" xfId="160"/>
    <cellStyle name="Percent 5" xfId="161"/>
    <cellStyle name="Percent 6" xfId="162"/>
    <cellStyle name="Percent 7" xfId="163"/>
    <cellStyle name="PrePop Currency (0)" xfId="90"/>
    <cellStyle name="PrePop Currency (0) 2" xfId="164"/>
    <cellStyle name="PrePop Currency (2)" xfId="91"/>
    <cellStyle name="PrePop Units (0)" xfId="92"/>
    <cellStyle name="PrePop Units (0) 2" xfId="165"/>
    <cellStyle name="PrePop Units (1)" xfId="93"/>
    <cellStyle name="PrePop Units (1) 2" xfId="166"/>
    <cellStyle name="PrePop Units (2)" xfId="94"/>
    <cellStyle name="report_title" xfId="95"/>
    <cellStyle name="Text Indent A" xfId="96"/>
    <cellStyle name="Text Indent B" xfId="97"/>
    <cellStyle name="Text Indent C" xfId="98"/>
    <cellStyle name="Title" xfId="99"/>
    <cellStyle name="Total" xfId="100"/>
    <cellStyle name="Virg? [0]_RESULTS" xfId="101"/>
    <cellStyle name="Virg?_RESULTS" xfId="102"/>
    <cellStyle name="Warning Text" xfId="103"/>
    <cellStyle name="เครื่องหมายจุลภาค 2" xfId="104"/>
    <cellStyle name="เครื่องหมายจุลภาค 2 2" xfId="105"/>
    <cellStyle name="เครื่องหมายจุลภาค 2 2 2" xfId="167"/>
    <cellStyle name="เครื่องหมายจุลภาค 2 3" xfId="168"/>
    <cellStyle name="เครื่องหมายจุลภาค 3" xfId="106"/>
    <cellStyle name="เครื่องหมายจุลภาค 3 2" xfId="169"/>
    <cellStyle name="เครื่องหมายจุลภาค 3 3" xfId="181"/>
    <cellStyle name="เครื่องหมายจุลภาค 4" xfId="107"/>
    <cellStyle name="เครื่องหมายจุลภาค 4 2" xfId="182"/>
    <cellStyle name="เครื่องหมายจุลภาค 5" xfId="108"/>
    <cellStyle name="เครื่องหมายจุลภาค 5 2" xfId="183"/>
    <cellStyle name="เครื่องหมายจุลภาค 7" xfId="109"/>
    <cellStyle name="เครื่องหมายจุลภาค 7 2" xfId="170"/>
    <cellStyle name="เครื่องหมายจุลภาค_คิดค่า F" xfId="110"/>
    <cellStyle name="ปกติ 2" xfId="111"/>
    <cellStyle name="ปกติ 2 2" xfId="112"/>
    <cellStyle name="ปกติ 2 3" xfId="171"/>
    <cellStyle name="ปกติ 2_ปรับปรุงอาคารอุตสาหกรรมเกษตรและอาคารแปรรูปปรับราคา พย2557ขาดไฟฟ้า" xfId="172"/>
    <cellStyle name="ปกติ 3" xfId="113"/>
    <cellStyle name="ปกติ 3 2" xfId="114"/>
    <cellStyle name="ปกติ 3 2 2" xfId="173"/>
    <cellStyle name="ปกติ 3 2 3" xfId="184"/>
    <cellStyle name="ปกติ 3_ปรับปรุงอาคารอุตสาหกรรมเกษตรและอาคารแปรรูปปรับราคา พย2557ขาดไฟฟ้า" xfId="174"/>
    <cellStyle name="ปกติ 4" xfId="115"/>
    <cellStyle name="ปกติ 4 2" xfId="175"/>
    <cellStyle name="ปกติ 4 3" xfId="185"/>
    <cellStyle name="ปกติ 5" xfId="116"/>
    <cellStyle name="ปกติ 5 2" xfId="176"/>
    <cellStyle name="ปกติ 6" xfId="117"/>
    <cellStyle name="ปกติ 6 2" xfId="186"/>
    <cellStyle name="ปกติ 7" xfId="202"/>
    <cellStyle name="ปกติ_Sheet2" xfId="118"/>
    <cellStyle name="ปกติ_Sheet3" xfId="119"/>
    <cellStyle name="ปกติ_งวดงาน" xfId="120"/>
    <cellStyle name="ปกติ_ปรับปรุงผิวถนนมหาวิทยาลัย ปรับราคาตาม กชภจ 2" xfId="121"/>
    <cellStyle name="ปกติ_ปรับปรุงราคาระบบประปาหมู่บ้าน ขนอม 2" xfId="189"/>
    <cellStyle name="เปอร์เซ็นต์ 2" xfId="122"/>
    <cellStyle name="เปอร์เซ็นต์ 2 2" xfId="177"/>
    <cellStyle name="เปอร์เซ็นต์ 3" xfId="1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28575</xdr:rowOff>
    </xdr:from>
    <xdr:to>
      <xdr:col>1</xdr:col>
      <xdr:colOff>266700</xdr:colOff>
      <xdr:row>14</xdr:row>
      <xdr:rowOff>257175</xdr:rowOff>
    </xdr:to>
    <xdr:sp macro="" textlink="">
      <xdr:nvSpPr>
        <xdr:cNvPr id="9953" name="Rectangle 5">
          <a:extLst>
            <a:ext uri="{FF2B5EF4-FFF2-40B4-BE49-F238E27FC236}">
              <a16:creationId xmlns="" xmlns:a16="http://schemas.microsoft.com/office/drawing/2014/main" id="{00000000-0008-0000-0300-0000E1260000}"/>
            </a:ext>
          </a:extLst>
        </xdr:cNvPr>
        <xdr:cNvSpPr>
          <a:spLocks noChangeArrowheads="1"/>
        </xdr:cNvSpPr>
      </xdr:nvSpPr>
      <xdr:spPr bwMode="auto">
        <a:xfrm>
          <a:off x="1581150" y="4229100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15</xdr:row>
      <xdr:rowOff>28575</xdr:rowOff>
    </xdr:from>
    <xdr:to>
      <xdr:col>1</xdr:col>
      <xdr:colOff>266700</xdr:colOff>
      <xdr:row>15</xdr:row>
      <xdr:rowOff>257175</xdr:rowOff>
    </xdr:to>
    <xdr:sp macro="" textlink="">
      <xdr:nvSpPr>
        <xdr:cNvPr id="9954" name="Rectangle 7">
          <a:extLst>
            <a:ext uri="{FF2B5EF4-FFF2-40B4-BE49-F238E27FC236}">
              <a16:creationId xmlns="" xmlns:a16="http://schemas.microsoft.com/office/drawing/2014/main" id="{00000000-0008-0000-0300-0000E2260000}"/>
            </a:ext>
          </a:extLst>
        </xdr:cNvPr>
        <xdr:cNvSpPr>
          <a:spLocks noChangeArrowheads="1"/>
        </xdr:cNvSpPr>
      </xdr:nvSpPr>
      <xdr:spPr bwMode="auto">
        <a:xfrm>
          <a:off x="1581150" y="4524375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16</xdr:row>
      <xdr:rowOff>28575</xdr:rowOff>
    </xdr:from>
    <xdr:to>
      <xdr:col>1</xdr:col>
      <xdr:colOff>266700</xdr:colOff>
      <xdr:row>16</xdr:row>
      <xdr:rowOff>257175</xdr:rowOff>
    </xdr:to>
    <xdr:sp macro="" textlink="">
      <xdr:nvSpPr>
        <xdr:cNvPr id="9955" name="Rectangle 9">
          <a:extLst>
            <a:ext uri="{FF2B5EF4-FFF2-40B4-BE49-F238E27FC236}">
              <a16:creationId xmlns="" xmlns:a16="http://schemas.microsoft.com/office/drawing/2014/main" id="{00000000-0008-0000-0300-0000E3260000}"/>
            </a:ext>
          </a:extLst>
        </xdr:cNvPr>
        <xdr:cNvSpPr>
          <a:spLocks noChangeArrowheads="1"/>
        </xdr:cNvSpPr>
      </xdr:nvSpPr>
      <xdr:spPr bwMode="auto">
        <a:xfrm>
          <a:off x="1581150" y="4819650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15</xdr:row>
      <xdr:rowOff>85725</xdr:rowOff>
    </xdr:from>
    <xdr:to>
      <xdr:col>1</xdr:col>
      <xdr:colOff>238125</xdr:colOff>
      <xdr:row>15</xdr:row>
      <xdr:rowOff>228600</xdr:rowOff>
    </xdr:to>
    <xdr:sp macro="" textlink="">
      <xdr:nvSpPr>
        <xdr:cNvPr id="9956" name="Line 11">
          <a:extLst>
            <a:ext uri="{FF2B5EF4-FFF2-40B4-BE49-F238E27FC236}">
              <a16:creationId xmlns="" xmlns:a16="http://schemas.microsoft.com/office/drawing/2014/main" id="{00000000-0008-0000-0300-0000E4260000}"/>
            </a:ext>
          </a:extLst>
        </xdr:cNvPr>
        <xdr:cNvSpPr>
          <a:spLocks noChangeShapeType="1"/>
        </xdr:cNvSpPr>
      </xdr:nvSpPr>
      <xdr:spPr bwMode="auto">
        <a:xfrm flipV="1">
          <a:off x="1619250" y="4581525"/>
          <a:ext cx="1619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2295525</xdr:colOff>
      <xdr:row>1</xdr:row>
      <xdr:rowOff>114300</xdr:rowOff>
    </xdr:from>
    <xdr:to>
      <xdr:col>1</xdr:col>
      <xdr:colOff>3048000</xdr:colOff>
      <xdr:row>5</xdr:row>
      <xdr:rowOff>209550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90525"/>
          <a:ext cx="7524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Administrator\Desktop\&#3611;&#3634;&#3585;&#3607;&#3656;&#3629;&#3588;&#3636;&#3604;&#3651;&#3627;&#3617;&#3656;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kh\&#3619;&#3626;.&#3626;&#3607;.2%20&#3594;&#3640;&#3617;&#3594;&#3633;&#3618;\46&#3610;&#3634;&#3591;&#3614;&#3621;&#3637;%20&#3605;&#3629;&#3609;%201\&#3623;&#3591;&#3649;&#3627;&#3623;&#3609;&#3619;&#3629;&#3610;&#3609;&#3629;&#3585;\&#3594;&#3633;&#3618;&#3616;&#3641;&#3617;&#3636;%20%20-%20%20&#3649;&#3585;&#3657;&#3591;&#3588;&#3621;&#3657;&#3629;%20&#3626;&#3656;&#3623;&#3609;&#3607;&#3637;&#3656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kh\&#3619;&#3626;.&#3626;&#3607;.2%20&#3594;&#3640;&#3617;&#3594;&#3633;&#3618;\46&#3610;&#3634;&#3591;&#3614;&#3621;&#3637;%20&#3605;&#3629;&#3609;%201\&#3623;&#3591;&#3649;&#3627;&#3623;&#3609;&#3619;&#3629;&#3610;&#3609;&#3629;&#3585;\&#3594;&#3633;&#3618;&#3616;&#3641;&#3617;&#3636;%20%20-%20%20&#3649;&#3585;&#3657;&#3591;&#3588;&#3621;&#3657;&#3629;%20&#3626;&#3656;&#3623;&#3609;&#3607;&#3637;&#3656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&#3623;&#3591;&#3649;&#3627;&#3623;&#3609;&#3619;&#3629;&#3610;&#3609;&#3629;&#3585;\&#3594;&#3633;&#3618;&#3616;&#3641;&#3617;&#3636;%20%20-%20%20&#3649;&#3585;&#3657;&#3591;&#3588;&#3621;&#3657;&#3629;%20&#3626;&#3656;&#3623;&#3609;&#3607;&#3637;&#3656;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&#3619;&#3623;&#3610;&#3619;&#3623;&#3617;&#3591;&#3634;&#3609;\&#3611;&#3619;&#3632;&#3648;&#3617;&#3636;&#3609;&#3619;&#3634;&#3588;&#3634;&#3605;&#3657;&#3609;&#3607;&#3640;&#3609;\&#3611;&#3619;&#3632;&#3617;&#3641;&#3621;50\&#3614;&#3633;&#3591;&#3591;&#3634;-&#3585;&#3619;&#3632;&#3610;&#3637;&#3656;2.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&#3619;&#3623;&#3610;&#3619;&#3623;&#3617;&#3591;&#3634;&#3609;\&#3611;&#3619;&#3632;&#3648;&#3617;&#3636;&#3609;&#3619;&#3634;&#3588;&#3634;&#3605;&#3657;&#3609;&#3607;&#3640;&#3609;\&#3611;&#3619;&#3632;&#3617;&#3641;&#3621;50\&#3614;&#3633;&#3591;&#3591;&#3634;-&#3585;&#3619;&#3632;&#3610;&#3637;&#3656;2.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dministrator\Desktop\&#3608;&#3637;&#3619;&#3624;&#3633;&#3585;&#3604;&#3636;&#3660;\&#3619;&#3634;&#3588;&#3634;&#3585;&#3621;&#3634;&#3591;&#3619;&#3623;&#3617;&#3626;&#3634;&#3618;&#3607;&#3634;&#3591;%20&#3611;&#3637;&#3591;&#3610;&#3611;&#3619;&#3632;&#3617;&#3634;&#3603;%202547\&#3626;&#3634;&#3618;&#3649;&#3617;&#3656;&#3619;&#3636;&#3617;-&#3649;&#3617;&#3656;&#3649;&#3605;&#3591;%20&#3605;&#3629;&#3609;2%20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26;&#3635;&#3648;&#3609;&#3634;&#3586;&#3629;&#3591;%20Pier%20Box%20Girder%20Bridge%20Height%2020%20m%20ma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08;&#3637;&#3619;&#3624;&#3633;&#3585;&#3604;&#3636;&#3660;\&#3619;&#3634;&#3588;&#3634;&#3585;&#3621;&#3634;&#3591;&#3619;&#3623;&#3617;&#3626;&#3634;&#3618;&#3607;&#3634;&#3591;%20&#3611;&#3637;&#3591;&#3610;&#3611;&#3619;&#3632;&#3617;&#3634;&#3603;%202547\&#3626;&#3634;&#3618;&#3649;&#3617;&#3656;&#3619;&#3636;&#3617;-&#3649;&#3617;&#3656;&#3649;&#3605;&#3591;%20&#3605;&#3629;&#3609;2%20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3;&#3636;&#3607;&#3618;&#3634;&#3648;&#3586;&#3605;&#3616;&#3634;&#3588;&#3651;&#3605;&#3657;/3%20&#3585;&#3629;&#3591;&#3629;&#3629;&#3585;&#3649;&#3610;&#3610;&#3631;/&#3585;&#3635;&#3627;&#3609;&#3604;&#3619;&#3634;&#3588;&#3634;&#3585;&#3621;&#3634;&#3591;%207%20&#3585;&#3588;2554/Documents%20and%20Settings/Administrator/Desktop/&#3611;&#3634;&#3585;&#3607;&#3656;&#3629;&#3588;&#3636;&#3604;&#3651;&#3627;&#3617;&#3656;/KRABI%20-%20HUAYYOD%20-%201/KRABI-HUAYYOD%20-%201/Documents%20and%20Settings/user/My%20Documents/WorkZ/&#3594;&#3633;&#3618;&#3609;&#3634;&#3607;-&#3607;&#3621;%2032%20&#3605;&#3629;&#3609;%201%20&#3626;&#3656;&#3623;&#3609;&#3607;&#3637;&#3656;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Administrator\Desktop\&#3611;&#3634;&#3585;&#3607;&#3656;&#3629;&#3588;&#3636;&#3604;&#3651;&#3627;&#3617;&#3656;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Administrator\Desktop\&#3611;&#3634;&#3585;&#3607;&#3656;&#3629;&#3588;&#3636;&#3604;&#3651;&#3627;&#3617;&#3656;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26;&#3634;&#3618;&#3649;&#3617;&#3656;&#3649;&#3605;&#3591;-&#3613;&#3634;&#3591;(&#3624;&#3641;&#3609;&#3618;&#3660;&#3613;&#3638;&#3585;&#3621;&#3641;&#3585;&#3594;&#3657;&#3634;&#3591;)%20&#3605;&#3629;&#3609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toon\&#3611;&#3619;&#3632;&#3617;&#3641;&#3621;50\&#3611;&#3634;&#3585;&#3607;&#3656;&#3629;1.1(REBIDDING)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toon\&#3611;&#3619;&#3632;&#3617;&#3641;&#3621;50\&#3611;&#3634;&#3585;&#3607;&#3656;&#3629;1.1(REBIDDING)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PANG-NGA-KRABI-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PANG-NGA-KRABI-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/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(ของเรา)"/>
      <sheetName val="ราคาเบื้องต้น"/>
      <sheetName val="เวลาทำการ"/>
      <sheetName val="10 ข้อมูลวัสดุ-ค่าดำเนิน (2)"/>
      <sheetName val="ระยะขนส่ง"/>
      <sheetName val="11 ข้อมูลงานCon"/>
      <sheetName val="12 ข้อมูลงานไม้แบบ"/>
      <sheetName val="หมายเหตุ"/>
      <sheetName val="ประชาสัมพันธ์"/>
      <sheetName val="8 ข้อมูลเบื้องต้น"/>
      <sheetName val="1"/>
      <sheetName val="2"/>
      <sheetName val="3"/>
      <sheetName val="4"/>
      <sheetName val="44 (2)"/>
      <sheetName val="5"/>
      <sheetName val="6 "/>
      <sheetName val="48"/>
      <sheetName val="51"/>
      <sheetName val="53.2"/>
      <sheetName val="48 (3)"/>
      <sheetName val="62 (3)"/>
      <sheetName val="64 (3)"/>
      <sheetName val="62 (4)"/>
      <sheetName val="64 (4)"/>
      <sheetName val="66"/>
      <sheetName val="71"/>
      <sheetName val="68"/>
      <sheetName val="72 (2)"/>
      <sheetName val="73"/>
      <sheetName val="113"/>
      <sheetName val="113 (2)"/>
      <sheetName val="114 (2)"/>
      <sheetName val="114"/>
      <sheetName val="115"/>
      <sheetName val="115 (2)"/>
      <sheetName val="115 (3)"/>
      <sheetName val="116 (2)"/>
      <sheetName val="128"/>
      <sheetName val="148"/>
      <sheetName val="150"/>
      <sheetName val="151"/>
      <sheetName val="152"/>
      <sheetName val="171"/>
      <sheetName val="174 (2)"/>
      <sheetName val="172"/>
      <sheetName val="178"/>
      <sheetName val="180"/>
      <sheetName val="183"/>
      <sheetName val="185"/>
      <sheetName val="FACTOR F"/>
      <sheetName val="ราคากลาง"/>
      <sheetName val="62"/>
      <sheetName val="64"/>
      <sheetName val="62 (2)"/>
      <sheetName val="64 (2)"/>
      <sheetName val="29"/>
      <sheetName val="44"/>
      <sheetName val="77"/>
      <sheetName val="128 (2)"/>
      <sheetName val="81"/>
      <sheetName val="91"/>
      <sheetName val="116"/>
      <sheetName val="120"/>
      <sheetName val="129"/>
      <sheetName val="130"/>
      <sheetName val="135 (2)"/>
      <sheetName val="137"/>
      <sheetName val="139"/>
      <sheetName val="182"/>
      <sheetName val="146"/>
      <sheetName val="153"/>
      <sheetName val="154"/>
      <sheetName val="159"/>
      <sheetName val="160"/>
      <sheetName val="173"/>
      <sheetName val="181"/>
      <sheetName val="184"/>
      <sheetName val="187"/>
      <sheetName val="48 (2)"/>
      <sheetName val="ราคากลางหักค่าควบคุมงาน"/>
      <sheetName val="ใบเสนอราคา"/>
      <sheetName val="ราคากลางหลังปรับลด"/>
    </sheetNames>
    <sheetDataSet>
      <sheetData sheetId="0" refreshError="1">
        <row r="26">
          <cell r="G26">
            <v>1.17123048</v>
          </cell>
        </row>
        <row r="27">
          <cell r="G27">
            <v>1.2416378400000001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(ของเรา)"/>
      <sheetName val="ราคาเบื้องต้น"/>
      <sheetName val="เวลาทำการ"/>
      <sheetName val="10 ข้อมูลวัสดุ-ค่าดำเนิน (2)"/>
      <sheetName val="ระยะขนส่ง"/>
      <sheetName val="11 ข้อมูลงานCon"/>
      <sheetName val="12 ข้อมูลงานไม้แบบ"/>
      <sheetName val="หมายเหตุ"/>
      <sheetName val="ประชาสัมพันธ์"/>
      <sheetName val="8 ข้อมูลเบื้องต้น"/>
      <sheetName val="1"/>
      <sheetName val="2"/>
      <sheetName val="3"/>
      <sheetName val="4"/>
      <sheetName val="44 (2)"/>
      <sheetName val="5"/>
      <sheetName val="6 "/>
      <sheetName val="48"/>
      <sheetName val="51"/>
      <sheetName val="53.2"/>
      <sheetName val="48 (3)"/>
      <sheetName val="62 (3)"/>
      <sheetName val="64 (3)"/>
      <sheetName val="62 (4)"/>
      <sheetName val="64 (4)"/>
      <sheetName val="66"/>
      <sheetName val="71"/>
      <sheetName val="68"/>
      <sheetName val="72 (2)"/>
      <sheetName val="73"/>
      <sheetName val="113"/>
      <sheetName val="113 (2)"/>
      <sheetName val="114 (2)"/>
      <sheetName val="114"/>
      <sheetName val="115"/>
      <sheetName val="115 (2)"/>
      <sheetName val="115 (3)"/>
      <sheetName val="116 (2)"/>
      <sheetName val="128"/>
      <sheetName val="148"/>
      <sheetName val="150"/>
      <sheetName val="151"/>
      <sheetName val="152"/>
      <sheetName val="171"/>
      <sheetName val="174 (2)"/>
      <sheetName val="172"/>
      <sheetName val="178"/>
      <sheetName val="180"/>
      <sheetName val="183"/>
      <sheetName val="185"/>
      <sheetName val="FACTOR F"/>
      <sheetName val="ราคากลาง"/>
      <sheetName val="62"/>
      <sheetName val="64"/>
      <sheetName val="62 (2)"/>
      <sheetName val="64 (2)"/>
      <sheetName val="29"/>
      <sheetName val="44"/>
      <sheetName val="77"/>
      <sheetName val="128 (2)"/>
      <sheetName val="81"/>
      <sheetName val="91"/>
      <sheetName val="116"/>
      <sheetName val="120"/>
      <sheetName val="129"/>
      <sheetName val="130"/>
      <sheetName val="135 (2)"/>
      <sheetName val="137"/>
      <sheetName val="139"/>
      <sheetName val="182"/>
      <sheetName val="146"/>
      <sheetName val="153"/>
      <sheetName val="154"/>
      <sheetName val="159"/>
      <sheetName val="160"/>
      <sheetName val="173"/>
      <sheetName val="181"/>
      <sheetName val="184"/>
      <sheetName val="187"/>
      <sheetName val="48 (2)"/>
      <sheetName val="ราคากลางหักค่าควบคุมงาน"/>
      <sheetName val="ใบเสนอราคา"/>
      <sheetName val="ราคากลางหลังปรับลด"/>
    </sheetNames>
    <sheetDataSet>
      <sheetData sheetId="0" refreshError="1">
        <row r="26">
          <cell r="G26">
            <v>1.17123048</v>
          </cell>
        </row>
        <row r="27">
          <cell r="G27">
            <v>1.2416378400000001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(ของเรา)"/>
      <sheetName val="ราคาเบื้องต้น"/>
      <sheetName val="เวลาทำการ"/>
      <sheetName val="10 ข้อมูลวัสดุ-ค่าดำเนิน (2)"/>
      <sheetName val="ระยะขนส่ง"/>
      <sheetName val="11 ข้อมูลงานCon"/>
      <sheetName val="12 ข้อมูลงานไม้แบบ"/>
      <sheetName val="หมายเหตุ"/>
      <sheetName val="ประชาสัมพันธ์"/>
      <sheetName val="8 ข้อมูลเบื้องต้น"/>
      <sheetName val="1"/>
      <sheetName val="2"/>
      <sheetName val="3"/>
      <sheetName val="4"/>
      <sheetName val="44 (2)"/>
      <sheetName val="5"/>
      <sheetName val="6 "/>
      <sheetName val="48"/>
      <sheetName val="51"/>
      <sheetName val="53.2"/>
      <sheetName val="48 (3)"/>
      <sheetName val="62 (3)"/>
      <sheetName val="64 (3)"/>
      <sheetName val="62 (4)"/>
      <sheetName val="64 (4)"/>
      <sheetName val="66"/>
      <sheetName val="71"/>
      <sheetName val="68"/>
      <sheetName val="72 (2)"/>
      <sheetName val="73"/>
      <sheetName val="113"/>
      <sheetName val="113 (2)"/>
      <sheetName val="114 (2)"/>
      <sheetName val="114"/>
      <sheetName val="115"/>
      <sheetName val="115 (2)"/>
      <sheetName val="115 (3)"/>
      <sheetName val="116 (2)"/>
      <sheetName val="128"/>
      <sheetName val="148"/>
      <sheetName val="150"/>
      <sheetName val="151"/>
      <sheetName val="152"/>
      <sheetName val="171"/>
      <sheetName val="174 (2)"/>
      <sheetName val="172"/>
      <sheetName val="178"/>
      <sheetName val="180"/>
      <sheetName val="183"/>
      <sheetName val="185"/>
      <sheetName val="FACTOR F"/>
      <sheetName val="ราคากลาง"/>
      <sheetName val="62"/>
      <sheetName val="64"/>
      <sheetName val="62 (2)"/>
      <sheetName val="64 (2)"/>
      <sheetName val="29"/>
      <sheetName val="44"/>
      <sheetName val="77"/>
      <sheetName val="128 (2)"/>
      <sheetName val="81"/>
      <sheetName val="91"/>
      <sheetName val="116"/>
      <sheetName val="120"/>
      <sheetName val="129"/>
      <sheetName val="130"/>
      <sheetName val="135 (2)"/>
      <sheetName val="137"/>
      <sheetName val="139"/>
      <sheetName val="182"/>
      <sheetName val="146"/>
      <sheetName val="153"/>
      <sheetName val="154"/>
      <sheetName val="159"/>
      <sheetName val="160"/>
      <sheetName val="173"/>
      <sheetName val="181"/>
      <sheetName val="184"/>
      <sheetName val="187"/>
      <sheetName val="48 (2)"/>
      <sheetName val="ราคากลางหักค่าควบคุมงาน"/>
      <sheetName val="ใบเสนอราคา"/>
      <sheetName val="ราคากลางหลังปรับลด"/>
    </sheetNames>
    <sheetDataSet>
      <sheetData sheetId="0" refreshError="1">
        <row r="27">
          <cell r="G27">
            <v>1.2416378400000001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ฯ(ทุน)"/>
      <sheetName val="ค่า F"/>
      <sheetName val="ระยะขนส่งวัสดุ"/>
      <sheetName val="ข้อมูลวัสดุก่อสร้างทาง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40"/>
      <sheetName val="41.EXCAVATION"/>
      <sheetName val="42.1"/>
      <sheetName val="42.2 EMBANKMENT"/>
      <sheetName val="44"/>
      <sheetName val="45. SELECTED,SUBBASE"/>
      <sheetName val="48.BASE,Recyciing"/>
      <sheetName val="51.ASPHALT,PRIME,TACK"/>
      <sheetName val="53.2"/>
      <sheetName val="56"/>
      <sheetName val="62. BRIDGE"/>
      <sheetName val="63"/>
      <sheetName val="64"/>
      <sheetName val="64.1(อัดแรง)"/>
      <sheetName val="คานอัดแรง"/>
      <sheetName val="Approach"/>
      <sheetName val="67"/>
      <sheetName val="68"/>
      <sheetName val="69"/>
      <sheetName val="70.RC. BOX"/>
      <sheetName val="71.RC. PIPE (3)"/>
      <sheetName val="72"/>
      <sheetName val="73"/>
      <sheetName val="83.RC.MANHOLE"/>
      <sheetName val="116 (1)"/>
      <sheetName val="123"/>
      <sheetName val="130"/>
      <sheetName val="130.1"/>
      <sheetName val="149"/>
      <sheetName val="149.1"/>
      <sheetName val="150"/>
      <sheetName val="152"/>
      <sheetName val="154 "/>
      <sheetName val="156"/>
      <sheetName val="157"/>
      <sheetName val="158"/>
      <sheetName val="166"/>
      <sheetName val="167"/>
      <sheetName val="168"/>
      <sheetName val="173 "/>
      <sheetName val="173(1) "/>
      <sheetName val="173(2)"/>
      <sheetName val="180"/>
      <sheetName val="176"/>
      <sheetName val="182 "/>
      <sheetName val="183 "/>
      <sheetName val="TRAFFIC"/>
      <sheetName val="19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orksheet"/>
      <sheetName val="data"/>
    </sheetNames>
    <sheetDataSet>
      <sheetData sheetId="0" refreshError="1"/>
      <sheetData sheetId="1" refreshError="1">
        <row r="8">
          <cell r="L8">
            <v>7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ฯ(ทุน)"/>
      <sheetName val="ค่า F"/>
      <sheetName val="ระยะขนส่งวัสดุ"/>
      <sheetName val="ข้อมูลวัสดุก่อสร้างทาง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40"/>
      <sheetName val="41.EXCAVATION"/>
      <sheetName val="42.1"/>
      <sheetName val="42.2 EMBANKMENT"/>
      <sheetName val="44"/>
      <sheetName val="45. SELECTED,SUBBASE"/>
      <sheetName val="48.BASE,Recyciing"/>
      <sheetName val="51.ASPHALT,PRIME,TACK"/>
      <sheetName val="53.2"/>
      <sheetName val="56"/>
      <sheetName val="62. BRIDGE"/>
      <sheetName val="63"/>
      <sheetName val="64"/>
      <sheetName val="64.1(อัดแรง)"/>
      <sheetName val="คานอัดแรง"/>
      <sheetName val="Approach"/>
      <sheetName val="67"/>
      <sheetName val="68"/>
      <sheetName val="69"/>
      <sheetName val="70.RC. BOX"/>
      <sheetName val="71.RC. PIPE (3)"/>
      <sheetName val="72"/>
      <sheetName val="73"/>
      <sheetName val="83.RC.MANHOLE"/>
      <sheetName val="116 (1)"/>
      <sheetName val="123"/>
      <sheetName val="130"/>
      <sheetName val="130.1"/>
      <sheetName val="149"/>
      <sheetName val="149.1"/>
      <sheetName val="150"/>
      <sheetName val="152"/>
      <sheetName val="154 "/>
      <sheetName val="156"/>
      <sheetName val="157"/>
      <sheetName val="158"/>
      <sheetName val="166"/>
      <sheetName val="167"/>
      <sheetName val="168"/>
      <sheetName val="173 "/>
      <sheetName val="173(1) "/>
      <sheetName val="173(2)"/>
      <sheetName val="180"/>
      <sheetName val="176"/>
      <sheetName val="182 "/>
      <sheetName val="183 "/>
      <sheetName val="TRAFFIC"/>
      <sheetName val="19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R11">
            <v>1705.86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/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/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/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ลักเกณฑ์(2หน้า)"/>
      <sheetName val="ต้นทุน(10หน้า)"/>
      <sheetName val="BOQ.(10 หน้า)"/>
      <sheetName val="ค่า F"/>
      <sheetName val="1ระยะขนส่ง"/>
      <sheetName val="2ข้อมูลเบื้องต้น"/>
      <sheetName val="3ข้อมูลวัสดุ-ค่าดำเนิน"/>
      <sheetName val="4ข้อมูลงานCon"/>
      <sheetName val="5ข้อมูลงานไม้แบบ"/>
      <sheetName val="6Remove+Clear"/>
      <sheetName val="7Cut+Soft.R+Hart.R+Uns"/>
      <sheetName val="8Unsui+Soft"/>
      <sheetName val="9EMB."/>
      <sheetName val="10Fil.Islandl+Side"/>
      <sheetName val="11P.B.Fill"/>
      <sheetName val="12Selec+Subbase"/>
      <sheetName val="13Base+Recyc+Scari"/>
      <sheetName val="14Prime+Tack"/>
      <sheetName val="15ASP.Lev."/>
      <sheetName val="16Asphaltic"/>
      <sheetName val="17สะพาน"/>
      <sheetName val="(ไม่เอา)ทางเบี่ยง"/>
      <sheetName val="18สะพาน.ราคารวม"/>
      <sheetName val="19คานอัดแรง"/>
      <sheetName val="20สะพานต่อ"/>
      <sheetName val="21สะพานต่อราคารวม"/>
      <sheetName val="22B.Appro"/>
      <sheetName val="23,24R.C.BOX (2ตัว)"/>
      <sheetName val="25-27RC. PIPE(3หน้า)"/>
      <sheetName val="28,29Slope.Pro+Shot(2หน้า)"/>
      <sheetName val="30Per.Pipe+R.Fill"/>
      <sheetName val="31,32Catch.Baแบบพิเศษ"/>
      <sheetName val="33R.C.Ditch"/>
      <sheetName val="34D.Lining"/>
      <sheetName val="35Retain"/>
      <sheetName val="36Crub"/>
      <sheetName val="37ทางเท้า"/>
      <sheetName val="38SODDING"/>
      <sheetName val="39,40Barr.(2หน้า)"/>
      <sheetName val="41G.POST"/>
      <sheetName val="42หลักกิโล"/>
      <sheetName val="43แผ่นป้าย+เสา"/>
      <sheetName val="44เสาไฟกิ่งคู่"/>
      <sheetName val="45ไฟนีออน"/>
      <sheetName val="46,47ย้ายเสาไฟ(2หน้า)"/>
      <sheetName val="48ไฟ เขียว-แดง"/>
      <sheetName val="49สีตีเส้น+R.Stu+C.Mak"/>
      <sheetName val="50C.mark+Barricade"/>
      <sheetName val="51BUS STOP"/>
      <sheetName val="52ป้ายชั่วคราว+ด่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/>
      <sheetData sheetId="1"/>
      <sheetData sheetId="2"/>
      <sheetData sheetId="3"/>
      <sheetData sheetId="4" refreshError="1">
        <row r="29">
          <cell r="W29">
            <v>112.29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/>
      <sheetData sheetId="1"/>
      <sheetData sheetId="2"/>
      <sheetData sheetId="3"/>
      <sheetData sheetId="4" refreshError="1">
        <row r="29">
          <cell r="W29">
            <v>112.29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view="pageBreakPreview" zoomScaleNormal="100" zoomScaleSheetLayoutView="100" workbookViewId="0">
      <selection activeCell="E23" sqref="E23"/>
    </sheetView>
  </sheetViews>
  <sheetFormatPr defaultColWidth="9.109375" defaultRowHeight="23.4"/>
  <cols>
    <col min="1" max="1" width="23.109375" style="60" customWidth="1"/>
    <col min="2" max="2" width="50.33203125" style="60" customWidth="1"/>
    <col min="3" max="3" width="7" style="54" customWidth="1"/>
    <col min="4" max="4" width="11.5546875" style="64" customWidth="1"/>
    <col min="5" max="5" width="7" style="54" customWidth="1"/>
    <col min="6" max="16384" width="9.109375" style="60"/>
  </cols>
  <sheetData>
    <row r="1" spans="1:10" s="47" customFormat="1" ht="24">
      <c r="A1" s="288" t="s">
        <v>38</v>
      </c>
      <c r="B1" s="288"/>
      <c r="C1" s="288"/>
      <c r="D1" s="288"/>
      <c r="E1" s="45"/>
      <c r="F1" s="46"/>
      <c r="G1" s="46"/>
    </row>
    <row r="2" spans="1:10" s="47" customFormat="1" ht="22.2">
      <c r="A2" s="48"/>
      <c r="B2" s="46"/>
      <c r="C2" s="45"/>
      <c r="D2" s="49"/>
      <c r="E2" s="45"/>
      <c r="F2" s="46"/>
      <c r="G2" s="46"/>
    </row>
    <row r="3" spans="1:10" s="174" customFormat="1" ht="25.8">
      <c r="A3" s="45" t="s">
        <v>182</v>
      </c>
      <c r="B3" s="171"/>
      <c r="C3" s="170"/>
      <c r="D3" s="172"/>
      <c r="E3" s="170"/>
      <c r="F3" s="173"/>
      <c r="G3" s="173"/>
    </row>
    <row r="4" spans="1:10" s="51" customFormat="1" ht="25.8">
      <c r="A4" s="45" t="s">
        <v>183</v>
      </c>
      <c r="B4" s="46"/>
      <c r="C4" s="45"/>
      <c r="D4" s="49"/>
      <c r="E4" s="45"/>
      <c r="F4" s="50"/>
      <c r="G4" s="50"/>
    </row>
    <row r="5" spans="1:10" s="53" customFormat="1" ht="21">
      <c r="A5" s="45" t="s">
        <v>89</v>
      </c>
      <c r="B5" s="46"/>
      <c r="C5" s="45"/>
      <c r="D5" s="49"/>
      <c r="E5" s="45"/>
      <c r="F5" s="52"/>
      <c r="G5" s="52"/>
    </row>
    <row r="6" spans="1:10" s="54" customFormat="1">
      <c r="A6" s="45"/>
      <c r="B6" s="46"/>
      <c r="C6" s="45"/>
      <c r="D6" s="49"/>
      <c r="E6" s="45"/>
      <c r="F6" s="45"/>
      <c r="G6" s="45"/>
    </row>
    <row r="7" spans="1:10" s="54" customFormat="1">
      <c r="A7" s="45" t="s">
        <v>39</v>
      </c>
      <c r="B7" s="45" t="s">
        <v>40</v>
      </c>
      <c r="C7" s="45" t="s">
        <v>8</v>
      </c>
      <c r="D7" s="334">
        <v>12</v>
      </c>
      <c r="E7" s="45" t="s">
        <v>36</v>
      </c>
      <c r="F7" s="45"/>
      <c r="G7" s="45"/>
    </row>
    <row r="8" spans="1:10" s="54" customFormat="1">
      <c r="A8" s="46"/>
      <c r="B8" s="45" t="s">
        <v>41</v>
      </c>
      <c r="C8" s="45" t="s">
        <v>8</v>
      </c>
      <c r="D8" s="334" t="s">
        <v>82</v>
      </c>
      <c r="E8" s="45" t="s">
        <v>36</v>
      </c>
      <c r="F8" s="45"/>
      <c r="G8" s="45"/>
    </row>
    <row r="9" spans="1:10" s="54" customFormat="1">
      <c r="A9" s="46"/>
      <c r="B9" s="45" t="s">
        <v>43</v>
      </c>
      <c r="C9" s="45" t="s">
        <v>8</v>
      </c>
      <c r="D9" s="334" t="s">
        <v>82</v>
      </c>
      <c r="E9" s="45" t="s">
        <v>36</v>
      </c>
      <c r="F9" s="45"/>
      <c r="G9" s="45"/>
    </row>
    <row r="10" spans="1:10" s="57" customFormat="1" ht="21">
      <c r="A10" s="46"/>
      <c r="B10" s="45" t="s">
        <v>44</v>
      </c>
      <c r="C10" s="45" t="s">
        <v>8</v>
      </c>
      <c r="D10" s="334">
        <v>10</v>
      </c>
      <c r="E10" s="45" t="s">
        <v>36</v>
      </c>
      <c r="F10" s="56"/>
      <c r="G10" s="56"/>
    </row>
    <row r="11" spans="1:10" s="57" customFormat="1" ht="25.8">
      <c r="A11" s="46"/>
      <c r="B11" s="45" t="s">
        <v>45</v>
      </c>
      <c r="C11" s="45" t="s">
        <v>8</v>
      </c>
      <c r="D11" s="334" t="s">
        <v>82</v>
      </c>
      <c r="E11" s="45" t="s">
        <v>36</v>
      </c>
      <c r="F11" s="56"/>
      <c r="G11" s="56"/>
      <c r="J11" s="58">
        <f>SUM(D7:D11)</f>
        <v>22</v>
      </c>
    </row>
    <row r="12" spans="1:10" s="54" customFormat="1">
      <c r="A12" s="46"/>
      <c r="B12" s="45" t="s">
        <v>46</v>
      </c>
      <c r="C12" s="45" t="s">
        <v>8</v>
      </c>
      <c r="D12" s="334">
        <v>22</v>
      </c>
      <c r="E12" s="45" t="s">
        <v>36</v>
      </c>
      <c r="F12" s="45"/>
      <c r="G12" s="45"/>
      <c r="J12" s="59">
        <f>SUM(D7:D12)</f>
        <v>44</v>
      </c>
    </row>
    <row r="13" spans="1:10" s="54" customFormat="1">
      <c r="A13" s="45" t="s">
        <v>47</v>
      </c>
      <c r="B13" s="45" t="s">
        <v>48</v>
      </c>
      <c r="C13" s="45" t="s">
        <v>8</v>
      </c>
      <c r="D13" s="49" t="s">
        <v>42</v>
      </c>
      <c r="E13" s="45" t="s">
        <v>36</v>
      </c>
      <c r="F13" s="45"/>
      <c r="G13" s="45"/>
    </row>
    <row r="14" spans="1:10" s="54" customFormat="1">
      <c r="A14" s="45"/>
      <c r="B14" s="45" t="s">
        <v>49</v>
      </c>
      <c r="C14" s="45" t="s">
        <v>8</v>
      </c>
      <c r="D14" s="49" t="s">
        <v>42</v>
      </c>
      <c r="E14" s="45" t="s">
        <v>36</v>
      </c>
      <c r="F14" s="45"/>
      <c r="G14" s="45"/>
    </row>
    <row r="15" spans="1:10" s="54" customFormat="1">
      <c r="A15" s="46"/>
      <c r="B15" s="45" t="s">
        <v>50</v>
      </c>
      <c r="C15" s="45"/>
      <c r="D15" s="49"/>
      <c r="E15" s="45"/>
      <c r="F15" s="45"/>
      <c r="G15" s="45"/>
    </row>
    <row r="16" spans="1:10" s="54" customFormat="1">
      <c r="A16" s="45" t="s">
        <v>51</v>
      </c>
      <c r="B16" s="45" t="s">
        <v>52</v>
      </c>
      <c r="C16" s="45"/>
      <c r="D16" s="49"/>
      <c r="E16" s="45"/>
      <c r="F16" s="45"/>
      <c r="G16" s="45"/>
    </row>
    <row r="17" spans="1:9" s="54" customFormat="1">
      <c r="A17" s="46"/>
      <c r="B17" s="45" t="s">
        <v>53</v>
      </c>
      <c r="C17" s="45"/>
      <c r="D17" s="49"/>
      <c r="E17" s="45"/>
      <c r="F17" s="45"/>
      <c r="G17" s="45"/>
    </row>
    <row r="18" spans="1:9" s="54" customFormat="1">
      <c r="A18" s="45" t="s">
        <v>54</v>
      </c>
      <c r="B18" s="45" t="s">
        <v>55</v>
      </c>
      <c r="C18" s="45" t="s">
        <v>8</v>
      </c>
      <c r="D18" s="55" t="s">
        <v>82</v>
      </c>
      <c r="E18" s="45" t="s">
        <v>12</v>
      </c>
      <c r="F18" s="45"/>
      <c r="G18" s="45"/>
    </row>
    <row r="19" spans="1:9">
      <c r="A19" s="46"/>
      <c r="B19" s="45" t="s">
        <v>56</v>
      </c>
      <c r="C19" s="45" t="s">
        <v>8</v>
      </c>
      <c r="D19" s="55" t="s">
        <v>82</v>
      </c>
      <c r="E19" s="45" t="s">
        <v>12</v>
      </c>
      <c r="F19" s="46"/>
      <c r="G19" s="46"/>
      <c r="I19" s="61"/>
    </row>
    <row r="20" spans="1:9">
      <c r="A20" s="45" t="s">
        <v>57</v>
      </c>
      <c r="B20" s="45" t="s">
        <v>58</v>
      </c>
      <c r="C20" s="45" t="s">
        <v>8</v>
      </c>
      <c r="D20" s="55" t="s">
        <v>42</v>
      </c>
      <c r="E20" s="45" t="s">
        <v>35</v>
      </c>
      <c r="F20" s="46"/>
      <c r="G20" s="46"/>
    </row>
    <row r="21" spans="1:9">
      <c r="A21" s="45" t="s">
        <v>59</v>
      </c>
      <c r="B21" s="45" t="s">
        <v>60</v>
      </c>
      <c r="C21" s="45"/>
      <c r="D21" s="49"/>
      <c r="E21" s="45"/>
      <c r="F21" s="46"/>
      <c r="G21" s="46"/>
    </row>
    <row r="22" spans="1:9">
      <c r="A22" s="45"/>
      <c r="B22" s="45" t="s">
        <v>61</v>
      </c>
      <c r="C22" s="45"/>
      <c r="D22" s="49"/>
      <c r="E22" s="45"/>
      <c r="F22" s="46"/>
      <c r="G22" s="46"/>
    </row>
    <row r="23" spans="1:9">
      <c r="A23" s="45" t="s">
        <v>62</v>
      </c>
      <c r="B23" s="45" t="s">
        <v>63</v>
      </c>
      <c r="C23" s="45"/>
      <c r="D23" s="49"/>
      <c r="E23" s="45"/>
      <c r="F23" s="46"/>
      <c r="G23" s="46"/>
    </row>
    <row r="24" spans="1:9">
      <c r="A24" s="45"/>
      <c r="B24" s="45"/>
      <c r="C24" s="45"/>
      <c r="D24" s="49"/>
      <c r="E24" s="45"/>
      <c r="F24" s="46"/>
      <c r="G24" s="46"/>
    </row>
    <row r="25" spans="1:9">
      <c r="A25" s="45"/>
      <c r="B25" s="45"/>
      <c r="C25" s="45"/>
      <c r="D25" s="49"/>
      <c r="E25" s="45"/>
      <c r="F25" s="46"/>
      <c r="G25" s="46"/>
    </row>
    <row r="26" spans="1:9">
      <c r="A26" s="45"/>
      <c r="B26" s="45"/>
      <c r="C26" s="45"/>
      <c r="D26" s="49"/>
      <c r="E26" s="45"/>
      <c r="F26" s="46"/>
      <c r="G26" s="46"/>
    </row>
    <row r="27" spans="1:9">
      <c r="A27" s="45"/>
      <c r="B27" s="45"/>
      <c r="C27" s="45"/>
      <c r="D27" s="49"/>
      <c r="E27" s="45"/>
      <c r="F27" s="46"/>
      <c r="G27" s="46"/>
    </row>
    <row r="28" spans="1:9">
      <c r="A28" s="62"/>
      <c r="B28" s="46"/>
      <c r="C28" s="45"/>
      <c r="D28" s="49"/>
      <c r="E28" s="45"/>
      <c r="F28" s="46"/>
      <c r="G28" s="46"/>
    </row>
    <row r="29" spans="1:9">
      <c r="A29" s="63"/>
      <c r="B29" s="45" t="s">
        <v>64</v>
      </c>
      <c r="D29" s="49"/>
      <c r="E29" s="45"/>
      <c r="F29" s="46"/>
      <c r="G29" s="46"/>
    </row>
    <row r="30" spans="1:9">
      <c r="A30" s="46"/>
      <c r="B30" s="45" t="s">
        <v>65</v>
      </c>
      <c r="D30" s="49"/>
      <c r="E30" s="45"/>
      <c r="F30" s="46"/>
      <c r="G30" s="46"/>
    </row>
    <row r="31" spans="1:9">
      <c r="A31" s="46"/>
      <c r="B31" s="46"/>
      <c r="C31" s="45"/>
      <c r="D31" s="49"/>
      <c r="E31" s="45"/>
      <c r="F31" s="46"/>
      <c r="G31" s="46"/>
    </row>
    <row r="32" spans="1:9">
      <c r="A32" s="46"/>
      <c r="B32" s="46"/>
      <c r="C32" s="45"/>
      <c r="D32" s="49"/>
      <c r="E32" s="45"/>
      <c r="F32" s="46"/>
      <c r="G32" s="46"/>
    </row>
    <row r="33" spans="1:7">
      <c r="A33" s="46"/>
      <c r="B33" s="46"/>
      <c r="C33" s="45"/>
      <c r="D33" s="49"/>
      <c r="E33" s="45"/>
      <c r="F33" s="46"/>
      <c r="G33" s="46"/>
    </row>
    <row r="34" spans="1:7">
      <c r="A34" s="46"/>
      <c r="B34" s="46"/>
      <c r="C34" s="45"/>
      <c r="D34" s="49"/>
      <c r="E34" s="45"/>
      <c r="F34" s="46"/>
      <c r="G34" s="46"/>
    </row>
    <row r="35" spans="1:7">
      <c r="A35" s="46"/>
      <c r="B35" s="46"/>
      <c r="C35" s="45"/>
      <c r="D35" s="49"/>
      <c r="E35" s="45"/>
      <c r="F35" s="46"/>
      <c r="G35" s="46"/>
    </row>
    <row r="36" spans="1:7">
      <c r="A36" s="46"/>
      <c r="B36" s="46"/>
      <c r="C36" s="45"/>
      <c r="D36" s="49"/>
      <c r="E36" s="45"/>
      <c r="F36" s="46"/>
      <c r="G36" s="46"/>
    </row>
    <row r="37" spans="1:7">
      <c r="A37" s="46"/>
      <c r="B37" s="46"/>
      <c r="C37" s="45"/>
      <c r="D37" s="49"/>
      <c r="E37" s="45"/>
      <c r="F37" s="46"/>
      <c r="G37" s="46"/>
    </row>
    <row r="38" spans="1:7">
      <c r="A38" s="46"/>
      <c r="B38" s="46"/>
      <c r="C38" s="45"/>
      <c r="D38" s="49"/>
      <c r="E38" s="45"/>
      <c r="F38" s="46"/>
      <c r="G38" s="46"/>
    </row>
    <row r="39" spans="1:7">
      <c r="A39" s="46"/>
      <c r="B39" s="46"/>
      <c r="C39" s="45"/>
      <c r="D39" s="49"/>
      <c r="E39" s="45"/>
      <c r="F39" s="46"/>
      <c r="G39" s="46"/>
    </row>
    <row r="40" spans="1:7">
      <c r="A40" s="46"/>
      <c r="B40" s="46"/>
      <c r="C40" s="45"/>
      <c r="D40" s="49"/>
      <c r="E40" s="45"/>
      <c r="F40" s="46"/>
      <c r="G40" s="46"/>
    </row>
    <row r="41" spans="1:7">
      <c r="A41" s="46"/>
      <c r="B41" s="46"/>
      <c r="C41" s="45"/>
      <c r="D41" s="49"/>
      <c r="E41" s="45"/>
      <c r="F41" s="46"/>
      <c r="G41" s="46"/>
    </row>
  </sheetData>
  <mergeCells count="1">
    <mergeCell ref="A1:D1"/>
  </mergeCells>
  <printOptions horizontalCentered="1"/>
  <pageMargins left="0.51181102362204722" right="0.11811023622047245" top="0.51181102362204722" bottom="0.19685039370078741" header="0.39370078740157483" footer="0.39370078740157483"/>
  <pageSetup paperSize="9" scale="88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tabSelected="1" view="pageBreakPreview" zoomScaleNormal="100" zoomScaleSheetLayoutView="100" workbookViewId="0">
      <selection activeCell="B51" sqref="B51"/>
    </sheetView>
  </sheetViews>
  <sheetFormatPr defaultRowHeight="19.8"/>
  <cols>
    <col min="1" max="1" width="9.33203125" customWidth="1"/>
    <col min="2" max="2" width="51.109375" customWidth="1"/>
    <col min="3" max="3" width="16.33203125" customWidth="1"/>
    <col min="4" max="4" width="11.109375" customWidth="1"/>
    <col min="5" max="5" width="13.109375" style="66" customWidth="1"/>
    <col min="6" max="6" width="16.44140625" customWidth="1"/>
  </cols>
  <sheetData>
    <row r="1" spans="1:5" ht="20.399999999999999">
      <c r="A1" s="291" t="s">
        <v>74</v>
      </c>
      <c r="B1" s="291"/>
      <c r="C1" s="291"/>
      <c r="D1" s="291"/>
    </row>
    <row r="2" spans="1:5" ht="20.399999999999999">
      <c r="A2" s="70" t="str">
        <f>ปร.4!A1</f>
        <v>รายการประมาณราคาก่อสร้างโครงการ ปรับปรุงห้องสมุด 1 งาน ต.ทุ่งใหญ่ อ.ทุ่งใหญ่ จ.นครศรีธรรมราช</v>
      </c>
      <c r="B2" s="70"/>
      <c r="C2" s="70"/>
      <c r="D2" s="70"/>
    </row>
    <row r="3" spans="1:5" ht="20.399999999999999">
      <c r="A3" s="12" t="s">
        <v>137</v>
      </c>
      <c r="B3" s="13"/>
      <c r="C3" s="13"/>
      <c r="D3" s="13"/>
    </row>
    <row r="4" spans="1:5" ht="20.399999999999999">
      <c r="A4" s="12" t="s">
        <v>33</v>
      </c>
      <c r="B4" s="13"/>
      <c r="C4" s="13"/>
      <c r="D4" s="13"/>
    </row>
    <row r="5" spans="1:5" ht="20.399999999999999">
      <c r="A5" s="294" t="s">
        <v>205</v>
      </c>
      <c r="B5" s="294"/>
      <c r="C5" s="294"/>
      <c r="D5" s="13"/>
    </row>
    <row r="6" spans="1:5" ht="21" customHeight="1">
      <c r="A6" s="332" t="s">
        <v>206</v>
      </c>
      <c r="B6" s="333"/>
      <c r="C6" s="13"/>
      <c r="D6" s="13"/>
    </row>
    <row r="7" spans="1:5">
      <c r="A7" s="292" t="s">
        <v>3</v>
      </c>
      <c r="B7" s="292" t="s">
        <v>4</v>
      </c>
      <c r="C7" s="14" t="s">
        <v>26</v>
      </c>
      <c r="D7" s="14" t="s">
        <v>7</v>
      </c>
    </row>
    <row r="8" spans="1:5" ht="20.399999999999999" thickBot="1">
      <c r="A8" s="293"/>
      <c r="B8" s="293"/>
      <c r="C8" s="15" t="s">
        <v>27</v>
      </c>
      <c r="D8" s="15" t="s">
        <v>28</v>
      </c>
    </row>
    <row r="9" spans="1:5" s="77" customFormat="1" ht="20.399999999999999" thickTop="1">
      <c r="A9" s="16">
        <v>1</v>
      </c>
      <c r="B9" s="168" t="s">
        <v>88</v>
      </c>
      <c r="C9" s="169">
        <f>'ปร.5 (ก)'!C13</f>
        <v>8718.75</v>
      </c>
      <c r="D9" s="18">
        <f>C9*100/$C$14</f>
        <v>1.0932208184302128</v>
      </c>
      <c r="E9" s="66"/>
    </row>
    <row r="10" spans="1:5" s="77" customFormat="1">
      <c r="A10" s="16">
        <v>2</v>
      </c>
      <c r="B10" s="167" t="s">
        <v>156</v>
      </c>
      <c r="C10" s="146">
        <f>'ปร.5 (ก)'!C14</f>
        <v>300269.96999999997</v>
      </c>
      <c r="D10" s="18">
        <f t="shared" ref="D10:D12" si="0">C10*100/$C$14</f>
        <v>37.650051022613951</v>
      </c>
      <c r="E10" s="66"/>
    </row>
    <row r="11" spans="1:5" s="77" customFormat="1">
      <c r="A11" s="16">
        <v>3</v>
      </c>
      <c r="B11" s="134" t="s">
        <v>157</v>
      </c>
      <c r="C11" s="146">
        <f>'ปร.5 (ก)'!C15</f>
        <v>14090</v>
      </c>
      <c r="D11" s="18">
        <f t="shared" si="0"/>
        <v>1.7667075362502307</v>
      </c>
      <c r="E11" s="104"/>
    </row>
    <row r="12" spans="1:5" s="77" customFormat="1">
      <c r="A12" s="16">
        <v>4</v>
      </c>
      <c r="B12" s="134" t="s">
        <v>158</v>
      </c>
      <c r="C12" s="44">
        <f>'ปร.5 (ก)'!C16</f>
        <v>474450</v>
      </c>
      <c r="D12" s="18">
        <f t="shared" si="0"/>
        <v>59.4900206227056</v>
      </c>
      <c r="E12" s="66"/>
    </row>
    <row r="13" spans="1:5" s="77" customFormat="1" ht="20.399999999999999">
      <c r="A13" s="16"/>
      <c r="B13" s="89"/>
      <c r="C13" s="44"/>
      <c r="D13" s="18"/>
      <c r="E13" s="66"/>
    </row>
    <row r="14" spans="1:5" s="77" customFormat="1" ht="21" thickBot="1">
      <c r="A14" s="73"/>
      <c r="B14" s="74" t="s">
        <v>78</v>
      </c>
      <c r="C14" s="75">
        <f>SUM(C9:C13)</f>
        <v>797528.72</v>
      </c>
      <c r="D14" s="76">
        <f>SUM(D9:D13)</f>
        <v>100</v>
      </c>
      <c r="E14" s="66"/>
    </row>
    <row r="15" spans="1:5" s="77" customFormat="1" ht="21" thickTop="1">
      <c r="A15" s="73"/>
      <c r="B15" s="74" t="s">
        <v>202</v>
      </c>
      <c r="C15" s="86">
        <f>C14*0.306</f>
        <v>244043.78831999999</v>
      </c>
      <c r="D15" s="87"/>
      <c r="E15" s="66"/>
    </row>
    <row r="16" spans="1:5" s="77" customFormat="1" ht="20.399999999999999">
      <c r="A16" s="97"/>
      <c r="B16" s="74"/>
      <c r="C16" s="86"/>
      <c r="D16" s="97"/>
      <c r="E16" s="104"/>
    </row>
    <row r="17" spans="1:13" s="77" customFormat="1">
      <c r="A17" s="16">
        <v>5</v>
      </c>
      <c r="B17" s="99" t="s">
        <v>85</v>
      </c>
      <c r="C17" s="146">
        <f>'ปร.5 (ข)'!C13</f>
        <v>891000</v>
      </c>
      <c r="D17" s="18"/>
      <c r="E17" s="66"/>
    </row>
    <row r="18" spans="1:13" s="77" customFormat="1">
      <c r="A18" s="147"/>
      <c r="B18" s="148" t="s">
        <v>86</v>
      </c>
      <c r="C18" s="149">
        <f>C17*0.07</f>
        <v>62370.000000000007</v>
      </c>
      <c r="D18" s="150"/>
      <c r="E18" s="104"/>
      <c r="F18" s="284"/>
    </row>
    <row r="19" spans="1:13" s="77" customFormat="1" ht="20.399999999999999">
      <c r="A19" s="88"/>
      <c r="B19" s="79"/>
      <c r="C19" s="80"/>
      <c r="D19" s="81"/>
      <c r="E19" s="66"/>
    </row>
    <row r="20" spans="1:13" ht="23.4">
      <c r="A20" s="296" t="s">
        <v>76</v>
      </c>
      <c r="B20" s="85" t="s">
        <v>75</v>
      </c>
      <c r="C20" s="100">
        <f>SUM(C14+C15+C17+C18)</f>
        <v>1994942.50832</v>
      </c>
      <c r="D20" s="82"/>
      <c r="E20" s="198"/>
      <c r="F20" s="258"/>
    </row>
    <row r="21" spans="1:13" ht="24" thickBot="1">
      <c r="A21" s="297"/>
      <c r="B21" s="41" t="s">
        <v>77</v>
      </c>
      <c r="C21" s="71"/>
      <c r="D21" s="72"/>
    </row>
    <row r="22" spans="1:13" s="112" customFormat="1" ht="23.25" customHeight="1" thickTop="1">
      <c r="A22" s="105" t="s">
        <v>31</v>
      </c>
      <c r="B22" s="106" t="str">
        <f>BAHTTEXT(C20)</f>
        <v>หนึ่งล้านเก้าแสนเก้าหมื่นสี่พันเก้าร้อยสี่สิบสองบาทห้าสิบเอ็ดสตางค์</v>
      </c>
      <c r="C22" s="106"/>
      <c r="D22" s="107"/>
      <c r="E22" s="108"/>
      <c r="F22" s="109"/>
      <c r="G22" s="110"/>
      <c r="H22" s="111"/>
      <c r="I22" s="111"/>
    </row>
    <row r="23" spans="1:13">
      <c r="A23" s="28"/>
      <c r="B23" s="28"/>
      <c r="C23" s="39"/>
      <c r="D23" s="29"/>
      <c r="E23" s="103"/>
      <c r="F23" s="28"/>
    </row>
    <row r="24" spans="1:13">
      <c r="A24" s="28"/>
      <c r="B24" s="28"/>
      <c r="C24" s="39"/>
      <c r="D24" s="29"/>
      <c r="E24" s="103"/>
      <c r="F24" s="28"/>
    </row>
    <row r="25" spans="1:13">
      <c r="A25" s="28"/>
      <c r="B25" s="28"/>
      <c r="C25" s="39"/>
      <c r="D25" s="29"/>
      <c r="E25" s="103"/>
      <c r="F25" s="28"/>
    </row>
    <row r="26" spans="1:13">
      <c r="A26" s="28"/>
      <c r="B26" s="28"/>
      <c r="C26" s="39"/>
      <c r="D26" s="29"/>
      <c r="E26" s="103"/>
      <c r="F26" s="28"/>
    </row>
    <row r="27" spans="1:13">
      <c r="A27" s="28"/>
      <c r="B27" s="28"/>
      <c r="C27" s="39"/>
      <c r="D27" s="29"/>
      <c r="E27" s="103"/>
      <c r="F27" s="28"/>
    </row>
    <row r="28" spans="1:13" s="264" customFormat="1" ht="21.75" customHeight="1">
      <c r="A28" s="289" t="s">
        <v>164</v>
      </c>
      <c r="B28" s="289"/>
      <c r="C28" s="289"/>
      <c r="D28" s="289"/>
      <c r="E28" s="289"/>
      <c r="F28" s="263"/>
      <c r="J28" s="265"/>
      <c r="L28" s="265"/>
      <c r="M28" s="265"/>
    </row>
    <row r="29" spans="1:13" s="264" customFormat="1" ht="21.75" customHeight="1">
      <c r="A29" s="289" t="s">
        <v>165</v>
      </c>
      <c r="B29" s="289"/>
      <c r="C29" s="289"/>
      <c r="D29" s="289"/>
      <c r="E29" s="289"/>
      <c r="F29" s="263"/>
      <c r="J29" s="265"/>
      <c r="L29" s="265"/>
      <c r="M29" s="265"/>
    </row>
    <row r="30" spans="1:13" s="267" customFormat="1">
      <c r="A30" s="289" t="s">
        <v>166</v>
      </c>
      <c r="B30" s="289"/>
      <c r="C30" s="289"/>
      <c r="D30" s="289"/>
      <c r="E30" s="289"/>
      <c r="F30" s="266"/>
    </row>
    <row r="31" spans="1:13" s="267" customFormat="1">
      <c r="A31" s="262"/>
      <c r="B31" s="262"/>
      <c r="C31" s="262"/>
      <c r="D31" s="262"/>
      <c r="E31" s="262"/>
      <c r="F31" s="266"/>
    </row>
    <row r="32" spans="1:13" s="67" customFormat="1">
      <c r="A32" s="65" t="s">
        <v>67</v>
      </c>
      <c r="B32" s="65" t="s">
        <v>68</v>
      </c>
      <c r="C32" s="65"/>
      <c r="D32" s="65"/>
      <c r="E32"/>
      <c r="F32"/>
      <c r="J32" s="68"/>
      <c r="L32" s="68"/>
      <c r="M32" s="68"/>
    </row>
    <row r="33" spans="1:13" s="67" customFormat="1">
      <c r="A33" s="65"/>
      <c r="B33" s="65" t="s">
        <v>167</v>
      </c>
      <c r="C33" s="65"/>
      <c r="D33" s="65"/>
      <c r="E33"/>
      <c r="F33"/>
      <c r="J33" s="68"/>
    </row>
    <row r="34" spans="1:13" s="67" customFormat="1" ht="21" customHeight="1">
      <c r="A34" s="65"/>
      <c r="B34" s="69" t="s">
        <v>168</v>
      </c>
      <c r="C34" s="69"/>
      <c r="D34" s="65"/>
      <c r="E34"/>
      <c r="F34" s="5"/>
    </row>
    <row r="36" spans="1:13">
      <c r="A36" s="295"/>
      <c r="B36" s="295"/>
      <c r="C36" s="295"/>
      <c r="D36" s="295"/>
      <c r="E36" s="295"/>
      <c r="F36" s="295"/>
    </row>
    <row r="37" spans="1:13">
      <c r="A37" s="17"/>
      <c r="B37" s="17"/>
      <c r="C37" s="17"/>
      <c r="D37" s="17"/>
    </row>
    <row r="38" spans="1:13">
      <c r="A38" s="11"/>
      <c r="B38" s="11"/>
      <c r="C38" s="11"/>
      <c r="D38" s="11"/>
    </row>
    <row r="40" spans="1:13" s="67" customFormat="1">
      <c r="A40" s="65"/>
      <c r="B40" s="289"/>
      <c r="C40" s="290"/>
      <c r="D40" s="290"/>
      <c r="E40" s="290"/>
      <c r="F40"/>
      <c r="J40" s="68"/>
      <c r="L40" s="68"/>
      <c r="M40" s="68"/>
    </row>
    <row r="41" spans="1:13" s="67" customFormat="1">
      <c r="A41" s="65"/>
      <c r="B41" s="289"/>
      <c r="C41" s="290"/>
      <c r="D41" s="290"/>
      <c r="E41" s="290"/>
      <c r="F41"/>
      <c r="J41" s="68"/>
      <c r="L41" s="68"/>
      <c r="M41" s="68"/>
    </row>
    <row r="42" spans="1:13" s="144" customFormat="1">
      <c r="A42" s="65"/>
      <c r="B42" s="289"/>
      <c r="C42" s="289"/>
      <c r="D42" s="290"/>
      <c r="E42" s="290"/>
      <c r="F42" s="5"/>
    </row>
    <row r="43" spans="1:13" s="67" customFormat="1">
      <c r="A43" s="65"/>
      <c r="B43" s="65"/>
      <c r="C43" s="65"/>
      <c r="D43" s="65"/>
      <c r="E43" s="66"/>
      <c r="F43"/>
      <c r="J43" s="68"/>
      <c r="L43" s="68"/>
      <c r="M43" s="68"/>
    </row>
    <row r="44" spans="1:13" s="67" customFormat="1">
      <c r="A44" s="65"/>
      <c r="B44" s="65"/>
      <c r="C44" s="65"/>
      <c r="D44" s="65"/>
      <c r="E44"/>
      <c r="F44"/>
      <c r="J44" s="68"/>
      <c r="L44" s="68"/>
      <c r="M44" s="68"/>
    </row>
    <row r="45" spans="1:13" s="67" customFormat="1">
      <c r="A45" s="65"/>
      <c r="B45" s="65"/>
      <c r="C45" s="65"/>
      <c r="D45" s="145"/>
      <c r="E45"/>
      <c r="F45"/>
      <c r="J45" s="68"/>
    </row>
    <row r="46" spans="1:13" s="67" customFormat="1" ht="21" customHeight="1">
      <c r="A46" s="65"/>
      <c r="B46" s="69"/>
      <c r="C46" s="69"/>
      <c r="D46" s="65"/>
      <c r="E46"/>
      <c r="F46" s="5"/>
    </row>
  </sheetData>
  <mergeCells count="12">
    <mergeCell ref="B40:E40"/>
    <mergeCell ref="B41:E41"/>
    <mergeCell ref="B42:E42"/>
    <mergeCell ref="A1:D1"/>
    <mergeCell ref="A7:A8"/>
    <mergeCell ref="B7:B8"/>
    <mergeCell ref="A36:F36"/>
    <mergeCell ref="A5:C5"/>
    <mergeCell ref="A20:A21"/>
    <mergeCell ref="A28:E28"/>
    <mergeCell ref="A29:E29"/>
    <mergeCell ref="A30:E30"/>
  </mergeCells>
  <phoneticPr fontId="2" type="noConversion"/>
  <pageMargins left="0.74803149606299213" right="0.74803149606299213" top="0.59055118110236227" bottom="0.15748031496062992" header="0.39370078740157483" footer="0.27559055118110237"/>
  <pageSetup paperSize="9" orientation="portrait" r:id="rId1"/>
  <headerFooter alignWithMargins="0">
    <oddHeader>&amp;Rแบบ ปร.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view="pageBreakPreview" zoomScaleNormal="100" zoomScaleSheetLayoutView="100" workbookViewId="0">
      <selection activeCell="C57" sqref="C57"/>
    </sheetView>
  </sheetViews>
  <sheetFormatPr defaultRowHeight="13.2"/>
  <cols>
    <col min="1" max="1" width="8" customWidth="1"/>
    <col min="2" max="2" width="30.33203125" customWidth="1"/>
    <col min="3" max="3" width="16" customWidth="1"/>
    <col min="4" max="4" width="13.109375" customWidth="1"/>
    <col min="5" max="5" width="16" customWidth="1"/>
    <col min="6" max="6" width="8.109375" customWidth="1"/>
    <col min="7" max="7" width="27.6640625" customWidth="1"/>
    <col min="8" max="8" width="14" bestFit="1" customWidth="1"/>
    <col min="9" max="9" width="12.88671875" bestFit="1" customWidth="1"/>
  </cols>
  <sheetData>
    <row r="1" spans="1:10" ht="23.4">
      <c r="A1" s="309" t="s">
        <v>15</v>
      </c>
      <c r="B1" s="309"/>
      <c r="C1" s="309"/>
      <c r="D1" s="309"/>
      <c r="E1" s="309"/>
      <c r="F1" s="309"/>
      <c r="G1" s="3"/>
      <c r="H1" s="3"/>
      <c r="I1" s="3"/>
      <c r="J1" s="3"/>
    </row>
    <row r="2" spans="1:10" ht="23.4">
      <c r="A2" s="310" t="s">
        <v>23</v>
      </c>
      <c r="B2" s="310"/>
      <c r="C2" s="310"/>
      <c r="D2" s="310"/>
      <c r="E2" s="310"/>
      <c r="F2" s="310"/>
      <c r="G2" s="1"/>
      <c r="H2" s="1"/>
      <c r="I2" s="1"/>
      <c r="J2" s="1"/>
    </row>
    <row r="3" spans="1:10" ht="19.8">
      <c r="A3" s="311" t="s">
        <v>170</v>
      </c>
      <c r="B3" s="311"/>
      <c r="C3" s="311"/>
      <c r="D3" s="311"/>
      <c r="E3" s="311"/>
      <c r="F3" s="311"/>
      <c r="G3" s="1"/>
      <c r="H3" s="1"/>
      <c r="I3" s="1"/>
      <c r="J3" s="3"/>
    </row>
    <row r="4" spans="1:10" ht="19.8">
      <c r="A4" s="300" t="s">
        <v>136</v>
      </c>
      <c r="B4" s="300"/>
      <c r="C4" s="300"/>
      <c r="D4" s="300"/>
      <c r="E4" s="300"/>
      <c r="F4" s="300"/>
      <c r="G4" s="1"/>
      <c r="H4" s="1"/>
      <c r="I4" s="1"/>
      <c r="J4" s="1"/>
    </row>
    <row r="5" spans="1:10" ht="19.8">
      <c r="A5" s="300" t="str">
        <f>ปร.6!A3</f>
        <v>สถานที่ก่อสร้าง  มหาวิทยาลัยเทคโนโลยีราชมงคลศรีวิชัย วิทยาเขตนครศรีธรรมราช (ทุ่งใหญ่)</v>
      </c>
      <c r="B5" s="300"/>
      <c r="C5" s="300"/>
      <c r="D5" s="300"/>
      <c r="E5" s="300"/>
      <c r="F5" s="300"/>
      <c r="G5" s="3"/>
      <c r="H5" s="3"/>
      <c r="I5" s="3"/>
      <c r="J5" s="3"/>
    </row>
    <row r="6" spans="1:10" ht="19.8">
      <c r="A6" s="300" t="s">
        <v>30</v>
      </c>
      <c r="B6" s="300"/>
      <c r="C6" s="300"/>
      <c r="D6" s="300"/>
      <c r="E6" s="300"/>
      <c r="F6" s="300"/>
      <c r="G6" s="1"/>
      <c r="H6" s="1"/>
      <c r="I6" s="2"/>
      <c r="J6" s="4"/>
    </row>
    <row r="7" spans="1:10" ht="19.8">
      <c r="A7" s="300" t="s">
        <v>2</v>
      </c>
      <c r="B7" s="300"/>
      <c r="C7" s="300"/>
      <c r="D7" s="300"/>
      <c r="E7" s="300"/>
      <c r="F7" s="300"/>
      <c r="G7" s="2"/>
      <c r="H7" s="2"/>
      <c r="I7" s="4"/>
      <c r="J7" s="4"/>
    </row>
    <row r="8" spans="1:10" ht="19.8">
      <c r="A8" s="300" t="s">
        <v>187</v>
      </c>
      <c r="B8" s="300"/>
      <c r="C8" s="300"/>
      <c r="D8" s="300"/>
      <c r="E8" s="300"/>
      <c r="F8" s="300"/>
    </row>
    <row r="9" spans="1:10" ht="21" customHeight="1">
      <c r="A9" s="300" t="str">
        <f>ปร.6!A6</f>
        <v xml:space="preserve">ประมาณการเมื่อ  วันที่  27  ตุลาคม  พ.ศ. 2559            ราคากลางเห็นชอบเมื่อวันที่ 7  พฤศจิกายน  2559       </v>
      </c>
      <c r="B9" s="300"/>
      <c r="C9" s="300"/>
      <c r="D9" s="300"/>
      <c r="E9" s="300"/>
      <c r="F9" s="300"/>
    </row>
    <row r="10" spans="1:10" ht="21" customHeight="1">
      <c r="A10" s="6"/>
      <c r="B10" s="6"/>
      <c r="C10" s="6"/>
      <c r="D10" s="6"/>
      <c r="E10" s="6"/>
      <c r="F10" s="6"/>
    </row>
    <row r="11" spans="1:10" ht="19.8">
      <c r="A11" s="304" t="s">
        <v>3</v>
      </c>
      <c r="B11" s="304" t="s">
        <v>4</v>
      </c>
      <c r="C11" s="21" t="s">
        <v>16</v>
      </c>
      <c r="D11" s="304" t="s">
        <v>17</v>
      </c>
      <c r="E11" s="21" t="s">
        <v>18</v>
      </c>
      <c r="F11" s="21" t="s">
        <v>7</v>
      </c>
    </row>
    <row r="12" spans="1:10" ht="19.8">
      <c r="A12" s="305"/>
      <c r="B12" s="305"/>
      <c r="C12" s="22" t="s">
        <v>19</v>
      </c>
      <c r="D12" s="305"/>
      <c r="E12" s="22" t="s">
        <v>19</v>
      </c>
      <c r="F12" s="20"/>
    </row>
    <row r="13" spans="1:10" ht="21" customHeight="1">
      <c r="A13" s="26">
        <v>1</v>
      </c>
      <c r="B13" s="98" t="str">
        <f>ปร.4!B7</f>
        <v>งานรื้อถอน (งานสถาปัตยกรรม)</v>
      </c>
      <c r="C13" s="8">
        <f>ปร.4!I15</f>
        <v>8718.75</v>
      </c>
      <c r="D13" s="306">
        <v>1.306</v>
      </c>
      <c r="E13" s="8">
        <f>C13*D13</f>
        <v>11386.6875</v>
      </c>
      <c r="F13" s="7"/>
    </row>
    <row r="14" spans="1:10" ht="21" customHeight="1">
      <c r="A14" s="26">
        <v>2</v>
      </c>
      <c r="B14" s="134" t="str">
        <f>ปร.4!B16</f>
        <v>งานสถาปัตยกรรม (งานปรับปรุง)</v>
      </c>
      <c r="C14" s="8">
        <f>ปร.4!I36</f>
        <v>300269.96999999997</v>
      </c>
      <c r="D14" s="307"/>
      <c r="E14" s="8">
        <f>C14*D13</f>
        <v>392152.58081999997</v>
      </c>
      <c r="F14" s="7"/>
      <c r="G14" s="93"/>
    </row>
    <row r="15" spans="1:10" ht="21" customHeight="1">
      <c r="A15" s="26">
        <v>3</v>
      </c>
      <c r="B15" s="134" t="str">
        <f>ปร.4!B38</f>
        <v>งานรื้อถอนไฟฟ้า</v>
      </c>
      <c r="C15" s="8">
        <f>ปร.4!I46</f>
        <v>14090</v>
      </c>
      <c r="D15" s="307"/>
      <c r="E15" s="8">
        <f>C15*D13</f>
        <v>18401.54</v>
      </c>
      <c r="F15" s="7"/>
      <c r="G15" s="93"/>
    </row>
    <row r="16" spans="1:10" ht="21" customHeight="1">
      <c r="A16" s="26">
        <v>4</v>
      </c>
      <c r="B16" s="134" t="str">
        <f>ปร.4!B47</f>
        <v>งานระบบไฟฟ้า (งานปรับปรุง)</v>
      </c>
      <c r="C16" s="8">
        <f>ปร.4!I79</f>
        <v>474450</v>
      </c>
      <c r="D16" s="307"/>
      <c r="E16" s="8">
        <f>C16*D13</f>
        <v>619631.70000000007</v>
      </c>
      <c r="F16" s="7"/>
      <c r="G16" s="93"/>
    </row>
    <row r="17" spans="1:13" ht="21" customHeight="1">
      <c r="A17" s="26"/>
      <c r="B17" s="78"/>
      <c r="C17" s="8"/>
      <c r="D17" s="307"/>
      <c r="E17" s="8"/>
      <c r="F17" s="7"/>
    </row>
    <row r="18" spans="1:13" ht="21" customHeight="1">
      <c r="A18" s="26"/>
      <c r="B18" s="78"/>
      <c r="C18" s="8"/>
      <c r="D18" s="307"/>
      <c r="E18" s="8"/>
      <c r="F18" s="7"/>
    </row>
    <row r="19" spans="1:13" ht="21.75" customHeight="1" thickBot="1">
      <c r="A19" s="26"/>
      <c r="B19" s="78"/>
      <c r="C19" s="8"/>
      <c r="D19" s="308"/>
      <c r="E19" s="8"/>
      <c r="F19" s="7"/>
    </row>
    <row r="20" spans="1:13" ht="19.8">
      <c r="A20" s="9"/>
      <c r="B20" s="90" t="s">
        <v>69</v>
      </c>
      <c r="C20" s="91"/>
      <c r="D20" s="91"/>
      <c r="E20" s="9"/>
      <c r="F20" s="9"/>
    </row>
    <row r="21" spans="1:13" ht="19.8">
      <c r="A21" s="9"/>
      <c r="B21" s="9" t="s">
        <v>20</v>
      </c>
      <c r="C21" s="9"/>
      <c r="D21" s="9"/>
      <c r="E21" s="9"/>
      <c r="F21" s="9"/>
    </row>
    <row r="22" spans="1:13" ht="19.8">
      <c r="A22" s="9"/>
      <c r="B22" s="9" t="s">
        <v>21</v>
      </c>
      <c r="C22" s="9"/>
      <c r="D22" s="9"/>
      <c r="E22" s="9"/>
      <c r="F22" s="9"/>
    </row>
    <row r="23" spans="1:13" ht="19.8">
      <c r="A23" s="9"/>
      <c r="B23" s="9" t="s">
        <v>91</v>
      </c>
      <c r="C23" s="9"/>
      <c r="D23" s="9"/>
      <c r="E23" s="9"/>
      <c r="F23" s="9"/>
      <c r="I23" s="19"/>
    </row>
    <row r="24" spans="1:13" ht="21" customHeight="1">
      <c r="A24" s="10"/>
      <c r="B24" s="10" t="s">
        <v>22</v>
      </c>
      <c r="C24" s="10"/>
      <c r="D24" s="10"/>
      <c r="E24" s="10"/>
      <c r="F24" s="10"/>
    </row>
    <row r="25" spans="1:13" s="30" customFormat="1" ht="24" thickBot="1">
      <c r="A25" s="94"/>
      <c r="B25" s="301" t="s">
        <v>29</v>
      </c>
      <c r="C25" s="302"/>
      <c r="D25" s="303"/>
      <c r="E25" s="92">
        <f>SUM(E13:E24)</f>
        <v>1041572.50832</v>
      </c>
      <c r="F25" s="95"/>
      <c r="H25" s="96"/>
    </row>
    <row r="26" spans="1:13" ht="23.25" customHeight="1" thickTop="1">
      <c r="A26" s="32" t="s">
        <v>31</v>
      </c>
      <c r="B26" s="31" t="str">
        <f>BAHTTEXT(E25)</f>
        <v>หนึ่งล้านสี่หมื่นหนึ่งพันห้าร้อยเจ็ดสิบสองบาทห้าสิบเอ็ดสตางค์</v>
      </c>
      <c r="C26" s="31"/>
      <c r="D26" s="31"/>
      <c r="E26" s="33"/>
      <c r="F26" s="27"/>
      <c r="H26" s="34"/>
      <c r="I26" s="34"/>
    </row>
    <row r="27" spans="1:13" ht="19.8">
      <c r="A27" s="38"/>
      <c r="B27" s="35" t="s">
        <v>37</v>
      </c>
      <c r="C27" s="36">
        <v>0</v>
      </c>
      <c r="D27" s="37" t="s">
        <v>12</v>
      </c>
      <c r="E27" s="35"/>
      <c r="F27" s="27"/>
    </row>
    <row r="28" spans="1:13" ht="19.8">
      <c r="A28" s="38"/>
      <c r="B28" s="35" t="s">
        <v>25</v>
      </c>
      <c r="C28" s="36">
        <v>0</v>
      </c>
      <c r="D28" s="37" t="s">
        <v>24</v>
      </c>
      <c r="E28" s="35"/>
      <c r="F28" s="27"/>
    </row>
    <row r="29" spans="1:13" ht="19.8">
      <c r="A29" s="28"/>
      <c r="B29" s="28"/>
      <c r="C29" s="39"/>
      <c r="D29" s="29"/>
      <c r="E29" s="28"/>
      <c r="F29" s="28"/>
    </row>
    <row r="30" spans="1:13" ht="19.8">
      <c r="A30" s="28"/>
      <c r="B30" s="28"/>
      <c r="C30" s="39"/>
      <c r="D30" s="29"/>
      <c r="E30" s="28"/>
      <c r="F30" s="28"/>
    </row>
    <row r="31" spans="1:13" s="67" customFormat="1" ht="19.8">
      <c r="A31" s="65"/>
      <c r="B31" s="298"/>
      <c r="C31" s="299"/>
      <c r="D31" s="299"/>
      <c r="E31" s="299"/>
      <c r="F31"/>
      <c r="J31" s="68"/>
      <c r="L31" s="68"/>
      <c r="M31" s="68"/>
    </row>
    <row r="32" spans="1:13" s="264" customFormat="1" ht="21.75" customHeight="1">
      <c r="A32" s="289" t="s">
        <v>164</v>
      </c>
      <c r="B32" s="289"/>
      <c r="C32" s="289"/>
      <c r="D32" s="289"/>
      <c r="E32" s="289"/>
      <c r="F32" s="263"/>
      <c r="J32" s="265"/>
      <c r="L32" s="265"/>
      <c r="M32" s="265"/>
    </row>
    <row r="33" spans="1:13" s="264" customFormat="1" ht="21.75" customHeight="1">
      <c r="A33" s="289" t="s">
        <v>165</v>
      </c>
      <c r="B33" s="289"/>
      <c r="C33" s="289"/>
      <c r="D33" s="289"/>
      <c r="E33" s="289"/>
      <c r="F33" s="263"/>
      <c r="J33" s="265"/>
      <c r="L33" s="265"/>
      <c r="M33" s="265"/>
    </row>
    <row r="34" spans="1:13" s="267" customFormat="1" ht="19.8">
      <c r="A34" s="289" t="s">
        <v>166</v>
      </c>
      <c r="B34" s="289"/>
      <c r="C34" s="289"/>
      <c r="D34" s="289"/>
      <c r="E34" s="289"/>
      <c r="F34" s="266"/>
    </row>
    <row r="35" spans="1:13" s="267" customFormat="1" ht="19.8">
      <c r="A35" s="262"/>
      <c r="B35" s="262"/>
      <c r="C35" s="262"/>
      <c r="D35" s="262"/>
      <c r="E35" s="262"/>
      <c r="F35" s="266"/>
    </row>
    <row r="36" spans="1:13" s="67" customFormat="1" ht="19.8">
      <c r="A36" s="65" t="s">
        <v>67</v>
      </c>
      <c r="B36" s="65" t="s">
        <v>68</v>
      </c>
      <c r="C36" s="65"/>
      <c r="D36" s="65"/>
      <c r="E36"/>
      <c r="F36"/>
      <c r="J36" s="68"/>
      <c r="L36" s="68"/>
      <c r="M36" s="68"/>
    </row>
    <row r="37" spans="1:13" s="67" customFormat="1" ht="19.8">
      <c r="A37" s="65"/>
      <c r="B37" s="65" t="s">
        <v>167</v>
      </c>
      <c r="C37" s="65"/>
      <c r="D37" s="65"/>
      <c r="E37"/>
      <c r="F37"/>
      <c r="J37" s="68"/>
    </row>
    <row r="38" spans="1:13" s="67" customFormat="1" ht="21" customHeight="1">
      <c r="A38" s="65"/>
      <c r="B38" s="69" t="s">
        <v>168</v>
      </c>
      <c r="C38" s="69"/>
      <c r="D38" s="65"/>
      <c r="E38"/>
      <c r="F38" s="5"/>
    </row>
    <row r="40" spans="1:13" s="67" customFormat="1" ht="19.8">
      <c r="A40" s="65"/>
      <c r="B40" s="298"/>
      <c r="C40" s="298"/>
      <c r="D40" s="298"/>
      <c r="E40" s="298"/>
      <c r="F40"/>
      <c r="J40" s="68"/>
      <c r="L40" s="68"/>
      <c r="M40" s="68"/>
    </row>
    <row r="41" spans="1:13" s="67" customFormat="1" ht="19.8">
      <c r="A41" s="65"/>
      <c r="B41" s="298"/>
      <c r="C41" s="298"/>
      <c r="D41" s="298"/>
      <c r="E41" s="298"/>
      <c r="F41"/>
      <c r="J41" s="68"/>
      <c r="L41" s="68"/>
      <c r="M41" s="68"/>
    </row>
    <row r="42" spans="1:13" s="144" customFormat="1" ht="19.8">
      <c r="A42" s="65"/>
      <c r="B42" s="298"/>
      <c r="C42" s="298"/>
      <c r="D42" s="298"/>
      <c r="E42" s="298"/>
      <c r="F42" s="5"/>
    </row>
    <row r="43" spans="1:13" s="144" customFormat="1" ht="19.8">
      <c r="A43" s="65"/>
      <c r="B43" s="162"/>
      <c r="C43" s="162"/>
      <c r="D43" s="163"/>
      <c r="E43" s="163"/>
      <c r="F43" s="5"/>
    </row>
    <row r="44" spans="1:13" s="67" customFormat="1" ht="19.8">
      <c r="A44" s="65"/>
      <c r="B44" s="65"/>
      <c r="C44" s="65"/>
      <c r="D44" s="65"/>
      <c r="E44"/>
      <c r="F44"/>
      <c r="J44" s="68"/>
      <c r="L44" s="68"/>
      <c r="M44" s="68"/>
    </row>
    <row r="45" spans="1:13" s="67" customFormat="1" ht="19.8">
      <c r="A45" s="65"/>
      <c r="B45" s="65"/>
      <c r="C45" s="65"/>
      <c r="D45" s="65"/>
      <c r="E45"/>
      <c r="F45"/>
      <c r="J45" s="68"/>
    </row>
    <row r="46" spans="1:13" s="67" customFormat="1" ht="21" customHeight="1">
      <c r="A46" s="65"/>
      <c r="B46" s="69"/>
      <c r="C46" s="69"/>
      <c r="D46" s="65"/>
      <c r="E46"/>
      <c r="F46" s="5"/>
    </row>
  </sheetData>
  <mergeCells count="21">
    <mergeCell ref="A6:F6"/>
    <mergeCell ref="A1:F1"/>
    <mergeCell ref="A2:F2"/>
    <mergeCell ref="A3:F3"/>
    <mergeCell ref="A4:F4"/>
    <mergeCell ref="A5:F5"/>
    <mergeCell ref="B40:E40"/>
    <mergeCell ref="B41:E41"/>
    <mergeCell ref="B42:E42"/>
    <mergeCell ref="B31:E31"/>
    <mergeCell ref="A7:F7"/>
    <mergeCell ref="B25:D25"/>
    <mergeCell ref="A8:F8"/>
    <mergeCell ref="A9:F9"/>
    <mergeCell ref="B11:B12"/>
    <mergeCell ref="A11:A12"/>
    <mergeCell ref="D11:D12"/>
    <mergeCell ref="D13:D19"/>
    <mergeCell ref="A32:E32"/>
    <mergeCell ref="A33:E33"/>
    <mergeCell ref="A34:E34"/>
  </mergeCells>
  <phoneticPr fontId="2" type="noConversion"/>
  <pageMargins left="0.74803149606299213" right="0.74803149606299213" top="0.59055118110236227" bottom="0.15748031496062992" header="0.39370078740157483" footer="0.51181102362204722"/>
  <pageSetup paperSize="9" scale="96" orientation="portrait" r:id="rId1"/>
  <headerFooter alignWithMargins="0">
    <oddHeader xml:space="preserve">&amp;Rแบบ ปร. 5 (ก) แผ่นที่&amp;P/&amp;N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view="pageBreakPreview" zoomScaleNormal="100" zoomScaleSheetLayoutView="100" workbookViewId="0">
      <selection activeCell="G47" sqref="G47"/>
    </sheetView>
  </sheetViews>
  <sheetFormatPr defaultRowHeight="13.2"/>
  <cols>
    <col min="1" max="1" width="8" customWidth="1"/>
    <col min="2" max="2" width="33.109375" customWidth="1"/>
    <col min="3" max="3" width="15.33203125" customWidth="1"/>
    <col min="4" max="4" width="9.5546875" customWidth="1"/>
    <col min="5" max="5" width="14" customWidth="1"/>
    <col min="6" max="6" width="8.109375" customWidth="1"/>
    <col min="7" max="7" width="14.44140625" customWidth="1"/>
    <col min="8" max="8" width="14" bestFit="1" customWidth="1"/>
    <col min="9" max="9" width="12.88671875" bestFit="1" customWidth="1"/>
  </cols>
  <sheetData>
    <row r="1" spans="1:10" ht="23.4">
      <c r="A1" s="309" t="s">
        <v>73</v>
      </c>
      <c r="B1" s="309"/>
      <c r="C1" s="309"/>
      <c r="D1" s="309"/>
      <c r="E1" s="309"/>
      <c r="F1" s="309"/>
      <c r="G1" s="3"/>
      <c r="H1" s="3"/>
      <c r="I1" s="3"/>
      <c r="J1" s="3"/>
    </row>
    <row r="2" spans="1:10" ht="23.4">
      <c r="A2" s="310" t="s">
        <v>23</v>
      </c>
      <c r="B2" s="310"/>
      <c r="C2" s="310"/>
      <c r="D2" s="310"/>
      <c r="E2" s="310"/>
      <c r="F2" s="310"/>
      <c r="G2" s="1"/>
      <c r="H2" s="1"/>
      <c r="I2" s="1"/>
      <c r="J2" s="1"/>
    </row>
    <row r="3" spans="1:10" ht="19.8">
      <c r="A3" s="311" t="str">
        <f>'ปร.5 (ก)'!A3:F3</f>
        <v>โครงการ  ปรับปรุงห้องสมุด 1 งาน ต.ทุ่งใหญ่ อ.ทุ่งใหญ่ จ.นครศรีธรรมราช</v>
      </c>
      <c r="B3" s="311"/>
      <c r="C3" s="311"/>
      <c r="D3" s="311"/>
      <c r="E3" s="311"/>
      <c r="F3" s="311"/>
      <c r="G3" s="1"/>
      <c r="H3" s="1"/>
      <c r="I3" s="1"/>
      <c r="J3" s="3"/>
    </row>
    <row r="4" spans="1:10" ht="19.8">
      <c r="A4" s="300" t="s">
        <v>136</v>
      </c>
      <c r="B4" s="300"/>
      <c r="C4" s="300"/>
      <c r="D4" s="300"/>
      <c r="E4" s="300"/>
      <c r="F4" s="300"/>
      <c r="G4" s="1"/>
      <c r="H4" s="1"/>
      <c r="I4" s="1"/>
      <c r="J4" s="1"/>
    </row>
    <row r="5" spans="1:10" ht="19.8">
      <c r="A5" s="300" t="str">
        <f>'ปร.5 (ก)'!A5:F5</f>
        <v>สถานที่ก่อสร้าง  มหาวิทยาลัยเทคโนโลยีราชมงคลศรีวิชัย วิทยาเขตนครศรีธรรมราช (ทุ่งใหญ่)</v>
      </c>
      <c r="B5" s="300"/>
      <c r="C5" s="300"/>
      <c r="D5" s="300"/>
      <c r="E5" s="300"/>
      <c r="F5" s="300"/>
      <c r="G5" s="3"/>
      <c r="H5" s="3"/>
      <c r="I5" s="3"/>
      <c r="J5" s="3"/>
    </row>
    <row r="6" spans="1:10" ht="19.8">
      <c r="A6" s="300" t="s">
        <v>30</v>
      </c>
      <c r="B6" s="300"/>
      <c r="C6" s="300"/>
      <c r="D6" s="300"/>
      <c r="E6" s="300"/>
      <c r="F6" s="300"/>
      <c r="G6" s="1"/>
      <c r="H6" s="1"/>
      <c r="I6" s="2"/>
      <c r="J6" s="4"/>
    </row>
    <row r="7" spans="1:10" ht="19.8">
      <c r="A7" s="300" t="s">
        <v>2</v>
      </c>
      <c r="B7" s="300"/>
      <c r="C7" s="300"/>
      <c r="D7" s="300"/>
      <c r="E7" s="300"/>
      <c r="F7" s="300"/>
      <c r="G7" s="2"/>
      <c r="H7" s="2"/>
      <c r="I7" s="4"/>
      <c r="J7" s="4"/>
    </row>
    <row r="8" spans="1:10" ht="19.8">
      <c r="A8" s="300" t="s">
        <v>186</v>
      </c>
      <c r="B8" s="300"/>
      <c r="C8" s="300"/>
      <c r="D8" s="300"/>
      <c r="E8" s="300"/>
      <c r="F8" s="300"/>
    </row>
    <row r="9" spans="1:10" ht="21" customHeight="1">
      <c r="A9" s="300" t="str">
        <f>ปร.6!A6</f>
        <v xml:space="preserve">ประมาณการเมื่อ  วันที่  27  ตุลาคม  พ.ศ. 2559            ราคากลางเห็นชอบเมื่อวันที่ 7  พฤศจิกายน  2559       </v>
      </c>
      <c r="B9" s="300"/>
      <c r="C9" s="300"/>
      <c r="D9" s="300"/>
      <c r="E9" s="300"/>
      <c r="F9" s="300"/>
    </row>
    <row r="10" spans="1:10" ht="21" customHeight="1">
      <c r="A10" s="6"/>
      <c r="B10" s="6"/>
      <c r="C10" s="6"/>
      <c r="D10" s="6"/>
      <c r="E10" s="6"/>
      <c r="F10" s="6"/>
    </row>
    <row r="11" spans="1:10" ht="19.8">
      <c r="A11" s="304" t="s">
        <v>3</v>
      </c>
      <c r="B11" s="304" t="s">
        <v>4</v>
      </c>
      <c r="C11" s="304" t="s">
        <v>32</v>
      </c>
      <c r="D11" s="21" t="s">
        <v>70</v>
      </c>
      <c r="E11" s="21" t="s">
        <v>18</v>
      </c>
      <c r="F11" s="21" t="s">
        <v>7</v>
      </c>
    </row>
    <row r="12" spans="1:10" ht="19.8">
      <c r="A12" s="305"/>
      <c r="B12" s="305"/>
      <c r="C12" s="305"/>
      <c r="D12" s="22" t="s">
        <v>71</v>
      </c>
      <c r="E12" s="22" t="s">
        <v>19</v>
      </c>
      <c r="F12" s="20"/>
    </row>
    <row r="13" spans="1:10" ht="19.8">
      <c r="A13" s="26">
        <v>1</v>
      </c>
      <c r="B13" s="7" t="str">
        <f>ปร.4!B82</f>
        <v>เครื่องปรับอากาศ</v>
      </c>
      <c r="C13" s="8">
        <f>ปร.4!I86</f>
        <v>891000</v>
      </c>
      <c r="D13" s="315">
        <v>1.07</v>
      </c>
      <c r="E13" s="8">
        <f>C13*D13</f>
        <v>953370</v>
      </c>
      <c r="F13" s="7"/>
    </row>
    <row r="14" spans="1:10" ht="19.8">
      <c r="A14" s="26"/>
      <c r="B14" s="7"/>
      <c r="C14" s="8">
        <v>0</v>
      </c>
      <c r="D14" s="316"/>
      <c r="E14" s="8">
        <f>C14*D13</f>
        <v>0</v>
      </c>
      <c r="F14" s="7"/>
      <c r="G14" s="93"/>
    </row>
    <row r="15" spans="1:10" ht="19.8">
      <c r="A15" s="26"/>
      <c r="B15" s="7"/>
      <c r="C15" s="8">
        <v>0</v>
      </c>
      <c r="D15" s="316"/>
      <c r="E15" s="8">
        <f>C15*D13</f>
        <v>0</v>
      </c>
      <c r="F15" s="7"/>
    </row>
    <row r="16" spans="1:10" ht="19.8">
      <c r="A16" s="26"/>
      <c r="B16" s="7"/>
      <c r="C16" s="8">
        <v>0</v>
      </c>
      <c r="D16" s="316"/>
      <c r="E16" s="8">
        <f>C16*D13</f>
        <v>0</v>
      </c>
      <c r="F16" s="7"/>
    </row>
    <row r="17" spans="1:13" ht="19.8">
      <c r="A17" s="26"/>
      <c r="B17" s="7"/>
      <c r="C17" s="8"/>
      <c r="D17" s="316"/>
      <c r="E17" s="8"/>
      <c r="F17" s="7"/>
    </row>
    <row r="18" spans="1:13" ht="21" customHeight="1">
      <c r="A18" s="10"/>
      <c r="B18" s="10"/>
      <c r="C18" s="10"/>
      <c r="D18" s="317"/>
      <c r="E18" s="10"/>
      <c r="F18" s="10"/>
    </row>
    <row r="19" spans="1:13" s="5" customFormat="1" ht="21" thickBot="1">
      <c r="A19" s="23"/>
      <c r="B19" s="312" t="s">
        <v>29</v>
      </c>
      <c r="C19" s="313"/>
      <c r="D19" s="314"/>
      <c r="E19" s="24">
        <f>SUM(E13:E18)</f>
        <v>953370</v>
      </c>
      <c r="F19" s="25"/>
      <c r="G19" s="102"/>
      <c r="H19" s="40"/>
    </row>
    <row r="20" spans="1:13" ht="23.25" customHeight="1" thickTop="1">
      <c r="A20" s="32" t="s">
        <v>31</v>
      </c>
      <c r="B20" s="31" t="str">
        <f>BAHTTEXT(E19)</f>
        <v>เก้าแสนห้าหมื่นสามพันสามร้อยเจ็ดสิบบาทถ้วน</v>
      </c>
      <c r="C20" s="31"/>
      <c r="D20" s="31"/>
      <c r="E20" s="33"/>
      <c r="F20" s="27"/>
      <c r="H20" s="34"/>
      <c r="I20" s="34"/>
    </row>
    <row r="21" spans="1:13" ht="19.8">
      <c r="A21" s="38"/>
      <c r="B21" s="35" t="s">
        <v>72</v>
      </c>
      <c r="C21" s="36">
        <v>0</v>
      </c>
      <c r="D21" s="37" t="s">
        <v>12</v>
      </c>
      <c r="E21" s="35"/>
      <c r="F21" s="27"/>
    </row>
    <row r="22" spans="1:13" ht="19.8">
      <c r="A22" s="38"/>
      <c r="B22" s="35" t="s">
        <v>25</v>
      </c>
      <c r="C22" s="36">
        <v>0</v>
      </c>
      <c r="D22" s="37" t="s">
        <v>24</v>
      </c>
      <c r="E22" s="35"/>
      <c r="F22" s="27"/>
    </row>
    <row r="23" spans="1:13" ht="19.8">
      <c r="A23" s="28"/>
      <c r="B23" s="28"/>
      <c r="C23" s="39"/>
      <c r="D23" s="29"/>
      <c r="E23" s="28"/>
      <c r="F23" s="28"/>
    </row>
    <row r="24" spans="1:13" ht="19.8">
      <c r="A24" s="28"/>
      <c r="B24" s="28"/>
      <c r="C24" s="39"/>
      <c r="D24" s="29"/>
      <c r="E24" s="28"/>
      <c r="F24" s="28"/>
    </row>
    <row r="25" spans="1:13" ht="19.8">
      <c r="A25" s="28"/>
      <c r="B25" s="28"/>
      <c r="C25" s="39"/>
      <c r="D25" s="29"/>
      <c r="E25" s="28"/>
      <c r="F25" s="28"/>
    </row>
    <row r="26" spans="1:13" s="264" customFormat="1" ht="21.75" customHeight="1">
      <c r="A26" s="289" t="s">
        <v>164</v>
      </c>
      <c r="B26" s="289"/>
      <c r="C26" s="289"/>
      <c r="D26" s="289"/>
      <c r="E26" s="289"/>
      <c r="F26" s="263"/>
      <c r="J26" s="265"/>
      <c r="L26" s="265"/>
      <c r="M26" s="265"/>
    </row>
    <row r="27" spans="1:13" s="264" customFormat="1" ht="21.75" customHeight="1">
      <c r="A27" s="289" t="s">
        <v>165</v>
      </c>
      <c r="B27" s="289"/>
      <c r="C27" s="289"/>
      <c r="D27" s="289"/>
      <c r="E27" s="289"/>
      <c r="F27" s="263"/>
      <c r="J27" s="265"/>
      <c r="L27" s="265"/>
      <c r="M27" s="265"/>
    </row>
    <row r="28" spans="1:13" s="267" customFormat="1" ht="19.8">
      <c r="A28" s="289" t="s">
        <v>166</v>
      </c>
      <c r="B28" s="289"/>
      <c r="C28" s="289"/>
      <c r="D28" s="289"/>
      <c r="E28" s="289"/>
      <c r="F28" s="266"/>
    </row>
    <row r="29" spans="1:13" s="267" customFormat="1" ht="19.8">
      <c r="A29" s="262"/>
      <c r="B29" s="262"/>
      <c r="C29" s="262"/>
      <c r="D29" s="262"/>
      <c r="E29" s="262"/>
      <c r="F29" s="266"/>
    </row>
    <row r="30" spans="1:13" s="67" customFormat="1" ht="19.8">
      <c r="A30" s="65" t="s">
        <v>67</v>
      </c>
      <c r="B30" s="65" t="s">
        <v>68</v>
      </c>
      <c r="C30" s="65"/>
      <c r="D30" s="65"/>
      <c r="E30"/>
      <c r="F30"/>
      <c r="J30" s="68"/>
      <c r="L30" s="68"/>
      <c r="M30" s="68"/>
    </row>
    <row r="31" spans="1:13" s="67" customFormat="1" ht="19.8">
      <c r="A31" s="65"/>
      <c r="B31" s="65" t="s">
        <v>167</v>
      </c>
      <c r="C31" s="65"/>
      <c r="D31" s="65"/>
      <c r="E31"/>
      <c r="F31"/>
      <c r="J31" s="68"/>
    </row>
    <row r="32" spans="1:13" s="67" customFormat="1" ht="21" customHeight="1">
      <c r="A32" s="65"/>
      <c r="B32" s="69" t="s">
        <v>168</v>
      </c>
      <c r="C32" s="69"/>
      <c r="D32" s="65"/>
      <c r="E32"/>
      <c r="F32" s="5"/>
    </row>
    <row r="33" spans="1:13" ht="19.8">
      <c r="A33" s="295"/>
      <c r="B33" s="295"/>
      <c r="C33" s="295"/>
      <c r="D33" s="295"/>
      <c r="E33" s="295"/>
      <c r="F33" s="295"/>
    </row>
    <row r="34" spans="1:13" ht="19.8">
      <c r="A34" s="295"/>
      <c r="B34" s="295"/>
      <c r="C34" s="295"/>
      <c r="D34" s="295"/>
      <c r="E34" s="295"/>
      <c r="F34" s="295"/>
    </row>
    <row r="35" spans="1:13" ht="19.8">
      <c r="A35" s="295"/>
      <c r="B35" s="295"/>
      <c r="C35" s="295"/>
      <c r="D35" s="295"/>
      <c r="E35" s="295"/>
      <c r="F35" s="295"/>
    </row>
    <row r="36" spans="1:13" ht="21" customHeight="1"/>
    <row r="40" spans="1:13" s="67" customFormat="1" ht="19.8">
      <c r="A40" s="65"/>
      <c r="B40" s="298"/>
      <c r="C40" s="299"/>
      <c r="D40" s="299"/>
      <c r="E40" s="299"/>
      <c r="F40"/>
      <c r="J40" s="68"/>
      <c r="L40" s="68"/>
      <c r="M40" s="68"/>
    </row>
    <row r="41" spans="1:13" s="67" customFormat="1" ht="19.8">
      <c r="A41" s="65"/>
      <c r="B41" s="298"/>
      <c r="C41" s="299"/>
      <c r="D41" s="299"/>
      <c r="E41" s="299"/>
      <c r="F41"/>
      <c r="J41" s="68"/>
      <c r="L41" s="68"/>
      <c r="M41" s="68"/>
    </row>
    <row r="42" spans="1:13" s="144" customFormat="1" ht="19.8">
      <c r="A42" s="65"/>
      <c r="B42" s="298"/>
      <c r="C42" s="298"/>
      <c r="D42" s="299"/>
      <c r="E42" s="299"/>
      <c r="F42" s="5"/>
    </row>
    <row r="43" spans="1:13" s="144" customFormat="1" ht="19.8">
      <c r="A43" s="65"/>
      <c r="B43" s="164"/>
      <c r="C43" s="164"/>
      <c r="D43" s="165"/>
      <c r="E43" s="165"/>
      <c r="F43" s="5"/>
    </row>
    <row r="44" spans="1:13" s="67" customFormat="1" ht="19.8">
      <c r="A44" s="65"/>
      <c r="B44" s="65"/>
      <c r="C44" s="65"/>
      <c r="D44" s="65"/>
      <c r="E44"/>
      <c r="F44"/>
      <c r="J44" s="68"/>
      <c r="L44" s="68"/>
      <c r="M44" s="68"/>
    </row>
    <row r="45" spans="1:13" s="67" customFormat="1" ht="19.8">
      <c r="A45" s="65"/>
      <c r="B45" s="65"/>
      <c r="C45" s="65"/>
      <c r="D45" s="65"/>
      <c r="E45"/>
      <c r="F45"/>
      <c r="J45" s="68"/>
    </row>
    <row r="46" spans="1:13" s="67" customFormat="1" ht="21" customHeight="1">
      <c r="A46" s="65"/>
      <c r="B46" s="69"/>
      <c r="C46" s="69"/>
      <c r="D46" s="65"/>
      <c r="E46"/>
      <c r="F46" s="5"/>
    </row>
  </sheetData>
  <mergeCells count="23">
    <mergeCell ref="A1:F1"/>
    <mergeCell ref="A2:F2"/>
    <mergeCell ref="A3:F3"/>
    <mergeCell ref="A4:F4"/>
    <mergeCell ref="A5:F5"/>
    <mergeCell ref="A26:E26"/>
    <mergeCell ref="A27:E27"/>
    <mergeCell ref="A28:E28"/>
    <mergeCell ref="A33:F33"/>
    <mergeCell ref="A6:F6"/>
    <mergeCell ref="A7:F7"/>
    <mergeCell ref="A8:F8"/>
    <mergeCell ref="A9:F9"/>
    <mergeCell ref="B19:D19"/>
    <mergeCell ref="D13:D18"/>
    <mergeCell ref="C11:C12"/>
    <mergeCell ref="B11:B12"/>
    <mergeCell ref="A11:A12"/>
    <mergeCell ref="A34:F34"/>
    <mergeCell ref="B40:E40"/>
    <mergeCell ref="B41:E41"/>
    <mergeCell ref="B42:E42"/>
    <mergeCell ref="A35:F35"/>
  </mergeCells>
  <pageMargins left="0.74803149606299213" right="0.74803149606299213" top="0.59055118110236227" bottom="0.15748031496062992" header="0.39370078740157483" footer="0.51181102362204722"/>
  <pageSetup paperSize="9" orientation="portrait" r:id="rId1"/>
  <headerFooter alignWithMargins="0">
    <oddHeader>&amp;Rแบบ ปร. 5 (ข)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BreakPreview" topLeftCell="C1" zoomScaleNormal="90" zoomScaleSheetLayoutView="100" workbookViewId="0">
      <pane ySplit="6" topLeftCell="A7" activePane="bottomLeft" state="frozen"/>
      <selection pane="bottomLeft" sqref="A1:J6"/>
    </sheetView>
  </sheetViews>
  <sheetFormatPr defaultColWidth="9.109375" defaultRowHeight="17.399999999999999"/>
  <cols>
    <col min="1" max="1" width="6" style="123" customWidth="1"/>
    <col min="2" max="2" width="54.5546875" style="123" customWidth="1"/>
    <col min="3" max="3" width="13.44140625" style="123" customWidth="1"/>
    <col min="4" max="4" width="6.109375" style="132" customWidth="1"/>
    <col min="5" max="5" width="11.33203125" style="128" customWidth="1"/>
    <col min="6" max="6" width="11.88671875" style="123" customWidth="1"/>
    <col min="7" max="8" width="11.44140625" style="123" customWidth="1"/>
    <col min="9" max="9" width="12.44140625" style="123" customWidth="1"/>
    <col min="10" max="10" width="10.109375" style="127" customWidth="1"/>
    <col min="11" max="11" width="12.6640625" style="123" bestFit="1" customWidth="1"/>
    <col min="12" max="12" width="10" style="123" bestFit="1" customWidth="1"/>
    <col min="13" max="16384" width="9.109375" style="123"/>
  </cols>
  <sheetData>
    <row r="1" spans="1:10" s="113" customFormat="1" ht="23.4">
      <c r="A1" s="320" t="s">
        <v>207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s="113" customFormat="1" ht="23.4">
      <c r="A2" s="322" t="s">
        <v>169</v>
      </c>
      <c r="B2" s="323"/>
      <c r="C2" s="323"/>
      <c r="D2" s="328" t="s">
        <v>2</v>
      </c>
      <c r="E2" s="329"/>
      <c r="F2" s="329"/>
      <c r="G2" s="114"/>
      <c r="H2" s="322" t="s">
        <v>79</v>
      </c>
      <c r="I2" s="323"/>
      <c r="J2" s="323"/>
    </row>
    <row r="3" spans="1:10" s="117" customFormat="1" ht="23.4">
      <c r="A3" s="115" t="s">
        <v>81</v>
      </c>
      <c r="B3" s="114"/>
      <c r="C3" s="114"/>
      <c r="D3" s="287"/>
      <c r="E3" s="116"/>
      <c r="F3" s="114"/>
      <c r="G3" s="114"/>
      <c r="H3" s="114"/>
      <c r="I3" s="114"/>
      <c r="J3" s="287"/>
    </row>
    <row r="4" spans="1:10" s="113" customFormat="1" ht="24" thickBot="1">
      <c r="A4" s="118" t="s">
        <v>66</v>
      </c>
      <c r="B4" s="119"/>
      <c r="C4" s="119" t="s">
        <v>208</v>
      </c>
      <c r="D4" s="121"/>
      <c r="E4" s="120"/>
      <c r="F4" s="119" t="s">
        <v>204</v>
      </c>
      <c r="G4" s="119"/>
      <c r="H4" s="119"/>
      <c r="I4" s="119"/>
      <c r="J4" s="121"/>
    </row>
    <row r="5" spans="1:10" ht="21" thickTop="1">
      <c r="A5" s="324" t="s">
        <v>3</v>
      </c>
      <c r="B5" s="318" t="s">
        <v>4</v>
      </c>
      <c r="C5" s="318" t="s">
        <v>8</v>
      </c>
      <c r="D5" s="318" t="s">
        <v>9</v>
      </c>
      <c r="E5" s="326" t="s">
        <v>5</v>
      </c>
      <c r="F5" s="327"/>
      <c r="G5" s="326" t="s">
        <v>6</v>
      </c>
      <c r="H5" s="327"/>
      <c r="I5" s="122" t="s">
        <v>14</v>
      </c>
      <c r="J5" s="318" t="s">
        <v>7</v>
      </c>
    </row>
    <row r="6" spans="1:10" s="125" customFormat="1" ht="21" thickBot="1">
      <c r="A6" s="325"/>
      <c r="B6" s="319"/>
      <c r="C6" s="319"/>
      <c r="D6" s="319"/>
      <c r="E6" s="124" t="s">
        <v>10</v>
      </c>
      <c r="F6" s="286" t="s">
        <v>11</v>
      </c>
      <c r="G6" s="286" t="s">
        <v>10</v>
      </c>
      <c r="H6" s="286" t="s">
        <v>11</v>
      </c>
      <c r="I6" s="286" t="s">
        <v>13</v>
      </c>
      <c r="J6" s="319"/>
    </row>
    <row r="7" spans="1:10" s="234" customFormat="1" ht="21" thickTop="1">
      <c r="A7" s="227">
        <v>1</v>
      </c>
      <c r="B7" s="228" t="s">
        <v>195</v>
      </c>
      <c r="C7" s="229"/>
      <c r="D7" s="230" t="s">
        <v>0</v>
      </c>
      <c r="E7" s="231"/>
      <c r="F7" s="232"/>
      <c r="G7" s="231"/>
      <c r="H7" s="231"/>
      <c r="I7" s="231"/>
      <c r="J7" s="233"/>
    </row>
    <row r="8" spans="1:10" s="234" customFormat="1" ht="20.399999999999999">
      <c r="A8" s="235">
        <v>1.1000000000000001</v>
      </c>
      <c r="B8" s="236" t="s">
        <v>138</v>
      </c>
      <c r="C8" s="213">
        <v>26</v>
      </c>
      <c r="D8" s="214" t="s">
        <v>12</v>
      </c>
      <c r="E8" s="213">
        <v>0</v>
      </c>
      <c r="F8" s="213">
        <f>C8*E8</f>
        <v>0</v>
      </c>
      <c r="G8" s="213">
        <v>25</v>
      </c>
      <c r="H8" s="213">
        <f>C8*G8</f>
        <v>650</v>
      </c>
      <c r="I8" s="213">
        <f>F8+H8</f>
        <v>650</v>
      </c>
      <c r="J8" s="237" t="s">
        <v>152</v>
      </c>
    </row>
    <row r="9" spans="1:10" s="234" customFormat="1" ht="20.399999999999999">
      <c r="A9" s="235">
        <v>1.2</v>
      </c>
      <c r="B9" s="236" t="s">
        <v>141</v>
      </c>
      <c r="C9" s="213">
        <v>202.35</v>
      </c>
      <c r="D9" s="214" t="s">
        <v>12</v>
      </c>
      <c r="E9" s="213">
        <v>0</v>
      </c>
      <c r="F9" s="213">
        <f>C9*E9</f>
        <v>0</v>
      </c>
      <c r="G9" s="213">
        <v>25</v>
      </c>
      <c r="H9" s="213">
        <f>C9*G9</f>
        <v>5058.75</v>
      </c>
      <c r="I9" s="213">
        <f>F9+H9</f>
        <v>5058.75</v>
      </c>
      <c r="J9" s="237" t="s">
        <v>152</v>
      </c>
    </row>
    <row r="10" spans="1:10" s="234" customFormat="1" ht="20.399999999999999">
      <c r="A10" s="235">
        <v>1.3</v>
      </c>
      <c r="B10" s="236" t="s">
        <v>172</v>
      </c>
      <c r="C10" s="213">
        <v>6</v>
      </c>
      <c r="D10" s="214" t="s">
        <v>35</v>
      </c>
      <c r="E10" s="213">
        <v>0</v>
      </c>
      <c r="F10" s="213">
        <f t="shared" ref="F10:F12" si="0">C10*E10</f>
        <v>0</v>
      </c>
      <c r="G10" s="213">
        <v>70</v>
      </c>
      <c r="H10" s="213">
        <f t="shared" ref="H10:H12" si="1">C10*G10</f>
        <v>420</v>
      </c>
      <c r="I10" s="213">
        <f t="shared" ref="I10:I12" si="2">F10+H10</f>
        <v>420</v>
      </c>
      <c r="J10" s="237" t="s">
        <v>152</v>
      </c>
    </row>
    <row r="11" spans="1:10" s="234" customFormat="1" ht="20.399999999999999">
      <c r="A11" s="235">
        <v>1.4</v>
      </c>
      <c r="B11" s="236" t="s">
        <v>173</v>
      </c>
      <c r="C11" s="213">
        <v>6</v>
      </c>
      <c r="D11" s="214" t="s">
        <v>35</v>
      </c>
      <c r="E11" s="213">
        <v>0</v>
      </c>
      <c r="F11" s="213">
        <f t="shared" si="0"/>
        <v>0</v>
      </c>
      <c r="G11" s="213">
        <v>140</v>
      </c>
      <c r="H11" s="213">
        <f t="shared" si="1"/>
        <v>840</v>
      </c>
      <c r="I11" s="213">
        <f t="shared" si="2"/>
        <v>840</v>
      </c>
      <c r="J11" s="237" t="s">
        <v>152</v>
      </c>
    </row>
    <row r="12" spans="1:10" s="234" customFormat="1" ht="20.399999999999999">
      <c r="A12" s="235">
        <v>1.5</v>
      </c>
      <c r="B12" s="236" t="s">
        <v>175</v>
      </c>
      <c r="C12" s="213">
        <v>5</v>
      </c>
      <c r="D12" s="214" t="s">
        <v>35</v>
      </c>
      <c r="E12" s="213">
        <v>0</v>
      </c>
      <c r="F12" s="213">
        <f t="shared" si="0"/>
        <v>0</v>
      </c>
      <c r="G12" s="213">
        <v>25</v>
      </c>
      <c r="H12" s="213">
        <f t="shared" si="1"/>
        <v>125</v>
      </c>
      <c r="I12" s="213">
        <f t="shared" si="2"/>
        <v>125</v>
      </c>
      <c r="J12" s="237" t="s">
        <v>152</v>
      </c>
    </row>
    <row r="13" spans="1:10" s="234" customFormat="1" ht="20.399999999999999">
      <c r="A13" s="235">
        <v>1.6</v>
      </c>
      <c r="B13" s="236" t="s">
        <v>178</v>
      </c>
      <c r="C13" s="213">
        <v>5</v>
      </c>
      <c r="D13" s="214" t="s">
        <v>35</v>
      </c>
      <c r="E13" s="213">
        <v>0</v>
      </c>
      <c r="F13" s="213">
        <f t="shared" ref="F13" si="3">C13*E13</f>
        <v>0</v>
      </c>
      <c r="G13" s="213">
        <v>25</v>
      </c>
      <c r="H13" s="213">
        <f t="shared" ref="H13" si="4">C13*G13</f>
        <v>125</v>
      </c>
      <c r="I13" s="213">
        <f t="shared" ref="I13" si="5">F13+H13</f>
        <v>125</v>
      </c>
      <c r="J13" s="237" t="s">
        <v>152</v>
      </c>
    </row>
    <row r="14" spans="1:10" s="234" customFormat="1" ht="20.399999999999999">
      <c r="A14" s="235">
        <v>1.7</v>
      </c>
      <c r="B14" s="236" t="s">
        <v>174</v>
      </c>
      <c r="C14" s="213">
        <v>30</v>
      </c>
      <c r="D14" s="214" t="s">
        <v>12</v>
      </c>
      <c r="E14" s="213">
        <v>0</v>
      </c>
      <c r="F14" s="213">
        <f t="shared" ref="F14" si="6">C14*E14</f>
        <v>0</v>
      </c>
      <c r="G14" s="213">
        <v>50</v>
      </c>
      <c r="H14" s="213">
        <f t="shared" ref="H14" si="7">C14*G14</f>
        <v>1500</v>
      </c>
      <c r="I14" s="213">
        <f t="shared" ref="I14" si="8">F14+H14</f>
        <v>1500</v>
      </c>
      <c r="J14" s="237" t="s">
        <v>152</v>
      </c>
    </row>
    <row r="15" spans="1:10" s="234" customFormat="1" ht="20.399999999999999">
      <c r="A15" s="237"/>
      <c r="B15" s="238" t="s">
        <v>80</v>
      </c>
      <c r="C15" s="239"/>
      <c r="D15" s="74"/>
      <c r="E15" s="240"/>
      <c r="F15" s="241">
        <f>SUM(F8:F14)</f>
        <v>0</v>
      </c>
      <c r="G15" s="242"/>
      <c r="H15" s="243">
        <f>SUM(H8:H14)</f>
        <v>8718.75</v>
      </c>
      <c r="I15" s="244">
        <f>SUM(I8:I14)</f>
        <v>8718.75</v>
      </c>
      <c r="J15" s="245"/>
    </row>
    <row r="16" spans="1:10" s="234" customFormat="1" ht="20.399999999999999">
      <c r="A16" s="237">
        <v>2</v>
      </c>
      <c r="B16" s="246" t="s">
        <v>154</v>
      </c>
      <c r="C16" s="239"/>
      <c r="D16" s="74"/>
      <c r="E16" s="240"/>
      <c r="F16" s="247"/>
      <c r="G16" s="242"/>
      <c r="H16" s="248"/>
      <c r="I16" s="242"/>
      <c r="J16" s="245"/>
    </row>
    <row r="17" spans="1:10" s="234" customFormat="1" ht="19.8">
      <c r="A17" s="249">
        <v>2.1</v>
      </c>
      <c r="B17" s="250" t="s">
        <v>139</v>
      </c>
      <c r="C17" s="213">
        <v>229</v>
      </c>
      <c r="D17" s="214" t="s">
        <v>12</v>
      </c>
      <c r="E17" s="213">
        <v>90</v>
      </c>
      <c r="F17" s="213">
        <f t="shared" ref="F17:F28" si="9">C17*E17</f>
        <v>20610</v>
      </c>
      <c r="G17" s="213">
        <v>50</v>
      </c>
      <c r="H17" s="213">
        <f t="shared" ref="H17:H28" si="10">C17*G17</f>
        <v>11450</v>
      </c>
      <c r="I17" s="213">
        <f t="shared" ref="I17:I28" si="11">F17+H17</f>
        <v>32060</v>
      </c>
      <c r="J17" s="245"/>
    </row>
    <row r="18" spans="1:10" s="234" customFormat="1" ht="19.8">
      <c r="A18" s="249">
        <v>2.2000000000000002</v>
      </c>
      <c r="B18" s="250" t="s">
        <v>140</v>
      </c>
      <c r="C18" s="213">
        <f>C17</f>
        <v>229</v>
      </c>
      <c r="D18" s="214" t="s">
        <v>12</v>
      </c>
      <c r="E18" s="213">
        <v>40</v>
      </c>
      <c r="F18" s="213">
        <f t="shared" si="9"/>
        <v>9160</v>
      </c>
      <c r="G18" s="213">
        <v>30</v>
      </c>
      <c r="H18" s="213">
        <f t="shared" si="10"/>
        <v>6870</v>
      </c>
      <c r="I18" s="213">
        <f t="shared" si="11"/>
        <v>16030</v>
      </c>
      <c r="J18" s="245"/>
    </row>
    <row r="19" spans="1:10" s="234" customFormat="1" ht="19.8">
      <c r="A19" s="249">
        <v>2.2999999999999998</v>
      </c>
      <c r="B19" s="250" t="s">
        <v>142</v>
      </c>
      <c r="C19" s="213">
        <f>2+1</f>
        <v>3</v>
      </c>
      <c r="D19" s="214" t="s">
        <v>35</v>
      </c>
      <c r="E19" s="213">
        <v>12000</v>
      </c>
      <c r="F19" s="213">
        <f t="shared" si="9"/>
        <v>36000</v>
      </c>
      <c r="G19" s="213">
        <f>1776+255</f>
        <v>2031</v>
      </c>
      <c r="H19" s="213">
        <f t="shared" si="10"/>
        <v>6093</v>
      </c>
      <c r="I19" s="213">
        <f t="shared" si="11"/>
        <v>42093</v>
      </c>
      <c r="J19" s="245"/>
    </row>
    <row r="20" spans="1:10" s="234" customFormat="1" ht="19.8">
      <c r="A20" s="249">
        <v>2.4</v>
      </c>
      <c r="B20" s="250" t="s">
        <v>143</v>
      </c>
      <c r="C20" s="213">
        <v>1</v>
      </c>
      <c r="D20" s="214" t="s">
        <v>35</v>
      </c>
      <c r="E20" s="213">
        <v>7500</v>
      </c>
      <c r="F20" s="213">
        <f t="shared" si="9"/>
        <v>7500</v>
      </c>
      <c r="G20" s="213">
        <v>956</v>
      </c>
      <c r="H20" s="213">
        <f t="shared" si="10"/>
        <v>956</v>
      </c>
      <c r="I20" s="213">
        <f t="shared" si="11"/>
        <v>8456</v>
      </c>
      <c r="J20" s="245"/>
    </row>
    <row r="21" spans="1:10" s="234" customFormat="1" ht="19.8">
      <c r="A21" s="249">
        <v>2.5</v>
      </c>
      <c r="B21" s="250" t="s">
        <v>144</v>
      </c>
      <c r="C21" s="213">
        <v>1</v>
      </c>
      <c r="D21" s="214" t="s">
        <v>35</v>
      </c>
      <c r="E21" s="213">
        <v>11000</v>
      </c>
      <c r="F21" s="213">
        <f t="shared" si="9"/>
        <v>11000</v>
      </c>
      <c r="G21" s="213">
        <v>1858</v>
      </c>
      <c r="H21" s="213">
        <f t="shared" si="10"/>
        <v>1858</v>
      </c>
      <c r="I21" s="213">
        <f t="shared" si="11"/>
        <v>12858</v>
      </c>
      <c r="J21" s="245"/>
    </row>
    <row r="22" spans="1:10" s="234" customFormat="1" ht="19.8">
      <c r="A22" s="249">
        <v>2.6</v>
      </c>
      <c r="B22" s="250" t="s">
        <v>145</v>
      </c>
      <c r="C22" s="213">
        <v>1</v>
      </c>
      <c r="D22" s="214" t="s">
        <v>35</v>
      </c>
      <c r="E22" s="213">
        <v>19000</v>
      </c>
      <c r="F22" s="213">
        <f t="shared" si="9"/>
        <v>19000</v>
      </c>
      <c r="G22" s="213">
        <f>2595.8+2915</f>
        <v>5510.8</v>
      </c>
      <c r="H22" s="213">
        <f t="shared" si="10"/>
        <v>5510.8</v>
      </c>
      <c r="I22" s="213">
        <f t="shared" si="11"/>
        <v>24510.799999999999</v>
      </c>
      <c r="J22" s="245"/>
    </row>
    <row r="23" spans="1:10" s="234" customFormat="1" ht="19.8">
      <c r="A23" s="249">
        <v>2.7</v>
      </c>
      <c r="B23" s="250" t="s">
        <v>146</v>
      </c>
      <c r="C23" s="213">
        <v>1</v>
      </c>
      <c r="D23" s="214" t="s">
        <v>35</v>
      </c>
      <c r="E23" s="213">
        <v>4600</v>
      </c>
      <c r="F23" s="213">
        <f t="shared" si="9"/>
        <v>4600</v>
      </c>
      <c r="G23" s="213">
        <v>1237.82</v>
      </c>
      <c r="H23" s="213">
        <f t="shared" si="10"/>
        <v>1237.82</v>
      </c>
      <c r="I23" s="213">
        <f t="shared" si="11"/>
        <v>5837.82</v>
      </c>
      <c r="J23" s="245"/>
    </row>
    <row r="24" spans="1:10" s="234" customFormat="1" ht="19.8">
      <c r="A24" s="249">
        <v>2.8</v>
      </c>
      <c r="B24" s="250" t="s">
        <v>147</v>
      </c>
      <c r="C24" s="213">
        <v>1</v>
      </c>
      <c r="D24" s="214" t="s">
        <v>35</v>
      </c>
      <c r="E24" s="213">
        <f>11907+4633</f>
        <v>16540</v>
      </c>
      <c r="F24" s="213">
        <f t="shared" si="9"/>
        <v>16540</v>
      </c>
      <c r="G24" s="213">
        <f>2293+2596</f>
        <v>4889</v>
      </c>
      <c r="H24" s="213">
        <f t="shared" si="10"/>
        <v>4889</v>
      </c>
      <c r="I24" s="213">
        <f t="shared" si="11"/>
        <v>21429</v>
      </c>
      <c r="J24" s="245"/>
    </row>
    <row r="25" spans="1:10" s="234" customFormat="1" ht="19.8">
      <c r="A25" s="249">
        <v>2.9</v>
      </c>
      <c r="B25" s="250" t="s">
        <v>148</v>
      </c>
      <c r="C25" s="213">
        <v>1</v>
      </c>
      <c r="D25" s="214" t="s">
        <v>35</v>
      </c>
      <c r="E25" s="213">
        <v>4850</v>
      </c>
      <c r="F25" s="213">
        <f t="shared" si="9"/>
        <v>4850</v>
      </c>
      <c r="G25" s="213">
        <f>769.67+668</f>
        <v>1437.67</v>
      </c>
      <c r="H25" s="213">
        <f t="shared" si="10"/>
        <v>1437.67</v>
      </c>
      <c r="I25" s="213">
        <f t="shared" si="11"/>
        <v>6287.67</v>
      </c>
      <c r="J25" s="245"/>
    </row>
    <row r="26" spans="1:10" s="234" customFormat="1" ht="19.8">
      <c r="A26" s="251">
        <v>2.1</v>
      </c>
      <c r="B26" s="250" t="s">
        <v>149</v>
      </c>
      <c r="C26" s="213">
        <v>1</v>
      </c>
      <c r="D26" s="214" t="s">
        <v>35</v>
      </c>
      <c r="E26" s="213">
        <v>15350</v>
      </c>
      <c r="F26" s="213">
        <f t="shared" si="9"/>
        <v>15350</v>
      </c>
      <c r="G26" s="213">
        <f>2159+2310</f>
        <v>4469</v>
      </c>
      <c r="H26" s="213">
        <f t="shared" si="10"/>
        <v>4469</v>
      </c>
      <c r="I26" s="213">
        <f t="shared" si="11"/>
        <v>19819</v>
      </c>
      <c r="J26" s="245"/>
    </row>
    <row r="27" spans="1:10" s="234" customFormat="1" ht="19.8">
      <c r="A27" s="249">
        <v>2.11</v>
      </c>
      <c r="B27" s="250" t="s">
        <v>150</v>
      </c>
      <c r="C27" s="213">
        <v>1</v>
      </c>
      <c r="D27" s="214" t="s">
        <v>35</v>
      </c>
      <c r="E27" s="213">
        <v>25400</v>
      </c>
      <c r="F27" s="213">
        <f t="shared" si="9"/>
        <v>25400</v>
      </c>
      <c r="G27" s="213">
        <f>3540.68+3905</f>
        <v>7445.68</v>
      </c>
      <c r="H27" s="213">
        <f t="shared" si="10"/>
        <v>7445.68</v>
      </c>
      <c r="I27" s="213">
        <f t="shared" si="11"/>
        <v>32845.68</v>
      </c>
      <c r="J27" s="245"/>
    </row>
    <row r="28" spans="1:10" s="234" customFormat="1" ht="19.8">
      <c r="A28" s="249">
        <v>2.12</v>
      </c>
      <c r="B28" s="250" t="s">
        <v>151</v>
      </c>
      <c r="C28" s="213">
        <v>1</v>
      </c>
      <c r="D28" s="214" t="s">
        <v>35</v>
      </c>
      <c r="E28" s="213">
        <v>8300</v>
      </c>
      <c r="F28" s="213">
        <f t="shared" si="9"/>
        <v>8300</v>
      </c>
      <c r="G28" s="213">
        <v>2448</v>
      </c>
      <c r="H28" s="213">
        <f t="shared" si="10"/>
        <v>2448</v>
      </c>
      <c r="I28" s="213">
        <f t="shared" si="11"/>
        <v>10748</v>
      </c>
      <c r="J28" s="245"/>
    </row>
    <row r="29" spans="1:10" s="234" customFormat="1" ht="19.8">
      <c r="A29" s="249">
        <v>2.13</v>
      </c>
      <c r="B29" s="250" t="s">
        <v>176</v>
      </c>
      <c r="C29" s="270"/>
      <c r="D29" s="272"/>
      <c r="E29" s="213"/>
      <c r="F29" s="213"/>
      <c r="G29" s="273"/>
      <c r="H29" s="271"/>
      <c r="I29" s="270"/>
      <c r="J29" s="245"/>
    </row>
    <row r="30" spans="1:10" s="234" customFormat="1" ht="19.8">
      <c r="A30" s="249"/>
      <c r="B30" s="250" t="s">
        <v>203</v>
      </c>
      <c r="C30" s="213">
        <v>6</v>
      </c>
      <c r="D30" s="214" t="s">
        <v>35</v>
      </c>
      <c r="E30" s="213">
        <v>3300</v>
      </c>
      <c r="F30" s="213">
        <f t="shared" ref="F30" si="12">C30*E30</f>
        <v>19800</v>
      </c>
      <c r="G30" s="213">
        <v>0</v>
      </c>
      <c r="H30" s="213">
        <f t="shared" ref="H30" si="13">C30*G30</f>
        <v>0</v>
      </c>
      <c r="I30" s="213">
        <f t="shared" ref="I30" si="14">F30+H30</f>
        <v>19800</v>
      </c>
      <c r="J30" s="245"/>
    </row>
    <row r="31" spans="1:10" s="234" customFormat="1" ht="19.8">
      <c r="A31" s="249"/>
      <c r="B31" s="250" t="s">
        <v>177</v>
      </c>
      <c r="C31" s="213">
        <v>6</v>
      </c>
      <c r="D31" s="214" t="s">
        <v>35</v>
      </c>
      <c r="E31" s="213">
        <v>4000</v>
      </c>
      <c r="F31" s="213">
        <f t="shared" ref="F31" si="15">C31*E31</f>
        <v>24000</v>
      </c>
      <c r="G31" s="213">
        <v>450</v>
      </c>
      <c r="H31" s="213">
        <f t="shared" ref="H31" si="16">C31*G31</f>
        <v>2700</v>
      </c>
      <c r="I31" s="213">
        <f t="shared" ref="I31" si="17">F31+H31</f>
        <v>26700</v>
      </c>
      <c r="J31" s="245"/>
    </row>
    <row r="32" spans="1:10" s="234" customFormat="1" ht="19.8">
      <c r="A32" s="249"/>
      <c r="B32" s="250" t="s">
        <v>179</v>
      </c>
      <c r="C32" s="213">
        <v>5</v>
      </c>
      <c r="D32" s="214" t="s">
        <v>35</v>
      </c>
      <c r="E32" s="213">
        <v>500</v>
      </c>
      <c r="F32" s="213">
        <f t="shared" ref="F32" si="18">C32*E32</f>
        <v>2500</v>
      </c>
      <c r="G32" s="213">
        <v>25</v>
      </c>
      <c r="H32" s="213">
        <f t="shared" ref="H32" si="19">C32*G32</f>
        <v>125</v>
      </c>
      <c r="I32" s="213">
        <f t="shared" ref="I32" si="20">F32+H32</f>
        <v>2625</v>
      </c>
      <c r="J32" s="245"/>
    </row>
    <row r="33" spans="1:10" s="234" customFormat="1" ht="19.8">
      <c r="A33" s="249"/>
      <c r="B33" s="250" t="s">
        <v>185</v>
      </c>
      <c r="C33" s="213">
        <v>5</v>
      </c>
      <c r="D33" s="214" t="s">
        <v>35</v>
      </c>
      <c r="E33" s="213">
        <v>900</v>
      </c>
      <c r="F33" s="213">
        <f t="shared" ref="F33" si="21">C33*E33</f>
        <v>4500</v>
      </c>
      <c r="G33" s="213">
        <v>70</v>
      </c>
      <c r="H33" s="213">
        <f t="shared" ref="H33" si="22">C33*G33</f>
        <v>350</v>
      </c>
      <c r="I33" s="213">
        <f t="shared" ref="I33" si="23">F33+H33</f>
        <v>4850</v>
      </c>
      <c r="J33" s="245"/>
    </row>
    <row r="34" spans="1:10" s="234" customFormat="1" ht="19.8">
      <c r="A34" s="249"/>
      <c r="B34" s="250" t="s">
        <v>180</v>
      </c>
      <c r="C34" s="213">
        <v>6</v>
      </c>
      <c r="D34" s="214" t="s">
        <v>35</v>
      </c>
      <c r="E34" s="213">
        <v>180</v>
      </c>
      <c r="F34" s="213">
        <f t="shared" ref="F34" si="24">C34*E34</f>
        <v>1080</v>
      </c>
      <c r="G34" s="213">
        <v>0</v>
      </c>
      <c r="H34" s="213">
        <f t="shared" ref="H34" si="25">C34*G34</f>
        <v>0</v>
      </c>
      <c r="I34" s="213">
        <f t="shared" ref="I34" si="26">F34+H34</f>
        <v>1080</v>
      </c>
      <c r="J34" s="245"/>
    </row>
    <row r="35" spans="1:10" s="234" customFormat="1" ht="19.8">
      <c r="A35" s="249"/>
      <c r="B35" s="250" t="s">
        <v>181</v>
      </c>
      <c r="C35" s="213">
        <v>30</v>
      </c>
      <c r="D35" s="214" t="s">
        <v>12</v>
      </c>
      <c r="E35" s="213">
        <v>250</v>
      </c>
      <c r="F35" s="213">
        <f t="shared" ref="F35" si="27">C35*E35</f>
        <v>7500</v>
      </c>
      <c r="G35" s="213">
        <v>158</v>
      </c>
      <c r="H35" s="213">
        <f t="shared" ref="H35" si="28">C35*G35</f>
        <v>4740</v>
      </c>
      <c r="I35" s="213">
        <f t="shared" ref="I35" si="29">F35+H35</f>
        <v>12240</v>
      </c>
      <c r="J35" s="245"/>
    </row>
    <row r="36" spans="1:10" s="234" customFormat="1" ht="20.399999999999999">
      <c r="A36" s="249"/>
      <c r="B36" s="238" t="s">
        <v>130</v>
      </c>
      <c r="C36" s="239"/>
      <c r="D36" s="252"/>
      <c r="E36" s="240"/>
      <c r="F36" s="253">
        <f>SUM(F17:F35)</f>
        <v>237690</v>
      </c>
      <c r="G36" s="254"/>
      <c r="H36" s="243">
        <f>SUM(H17:H35)</f>
        <v>62579.97</v>
      </c>
      <c r="I36" s="244">
        <f t="shared" ref="I36" si="30">F36+H36</f>
        <v>300269.96999999997</v>
      </c>
      <c r="J36" s="255"/>
    </row>
    <row r="37" spans="1:10" s="84" customFormat="1" ht="20.399999999999999">
      <c r="A37" s="181">
        <v>3</v>
      </c>
      <c r="B37" s="161" t="s">
        <v>92</v>
      </c>
      <c r="C37" s="201"/>
      <c r="D37" s="218"/>
      <c r="E37" s="203"/>
      <c r="F37" s="219"/>
      <c r="G37" s="217"/>
      <c r="H37" s="204"/>
      <c r="I37" s="203"/>
      <c r="J37" s="205"/>
    </row>
    <row r="38" spans="1:10" s="84" customFormat="1" ht="20.399999999999999">
      <c r="A38" s="220">
        <v>3.1</v>
      </c>
      <c r="B38" s="200" t="s">
        <v>153</v>
      </c>
      <c r="C38" s="201"/>
      <c r="D38" s="129"/>
      <c r="E38" s="101"/>
      <c r="F38" s="202"/>
      <c r="G38" s="203"/>
      <c r="H38" s="204"/>
      <c r="I38" s="203"/>
      <c r="J38" s="205"/>
    </row>
    <row r="39" spans="1:10" s="84" customFormat="1" ht="19.8">
      <c r="A39" s="211"/>
      <c r="B39" s="212" t="s">
        <v>117</v>
      </c>
      <c r="C39" s="213">
        <v>2</v>
      </c>
      <c r="D39" s="214" t="s">
        <v>111</v>
      </c>
      <c r="E39" s="213">
        <v>0</v>
      </c>
      <c r="F39" s="213">
        <f>C39*E39</f>
        <v>0</v>
      </c>
      <c r="G39" s="213">
        <v>45</v>
      </c>
      <c r="H39" s="213">
        <f>C39*G39</f>
        <v>90</v>
      </c>
      <c r="I39" s="213">
        <f>F39+H39</f>
        <v>90</v>
      </c>
      <c r="J39" s="205"/>
    </row>
    <row r="40" spans="1:10" s="84" customFormat="1" ht="19.8">
      <c r="A40" s="211"/>
      <c r="B40" s="212" t="s">
        <v>118</v>
      </c>
      <c r="C40" s="213">
        <v>40</v>
      </c>
      <c r="D40" s="214" t="s">
        <v>111</v>
      </c>
      <c r="E40" s="213">
        <v>0</v>
      </c>
      <c r="F40" s="213">
        <f>C40*E40</f>
        <v>0</v>
      </c>
      <c r="G40" s="213">
        <v>45</v>
      </c>
      <c r="H40" s="213">
        <f t="shared" ref="H40:H45" si="31">C40*G40</f>
        <v>1800</v>
      </c>
      <c r="I40" s="213">
        <f t="shared" ref="I40:I45" si="32">F40+H40</f>
        <v>1800</v>
      </c>
      <c r="J40" s="205"/>
    </row>
    <row r="41" spans="1:10" s="180" customFormat="1" ht="19.8">
      <c r="A41" s="182"/>
      <c r="B41" s="166" t="s">
        <v>119</v>
      </c>
      <c r="C41" s="175">
        <v>6</v>
      </c>
      <c r="D41" s="74" t="s">
        <v>93</v>
      </c>
      <c r="E41" s="176">
        <v>0</v>
      </c>
      <c r="F41" s="177">
        <f>SUM(E41*C41)</f>
        <v>0</v>
      </c>
      <c r="G41" s="178">
        <v>1200</v>
      </c>
      <c r="H41" s="213">
        <f t="shared" si="31"/>
        <v>7200</v>
      </c>
      <c r="I41" s="213">
        <f t="shared" si="32"/>
        <v>7200</v>
      </c>
      <c r="J41" s="133"/>
    </row>
    <row r="42" spans="1:10" s="180" customFormat="1" ht="19.8">
      <c r="A42" s="183"/>
      <c r="B42" s="166" t="s">
        <v>120</v>
      </c>
      <c r="C42" s="175">
        <v>2</v>
      </c>
      <c r="D42" s="74" t="s">
        <v>93</v>
      </c>
      <c r="E42" s="176">
        <v>0</v>
      </c>
      <c r="F42" s="177">
        <f>SUM(E42*C42)</f>
        <v>0</v>
      </c>
      <c r="G42" s="178">
        <v>900</v>
      </c>
      <c r="H42" s="213">
        <f t="shared" si="31"/>
        <v>1800</v>
      </c>
      <c r="I42" s="213">
        <f t="shared" si="32"/>
        <v>1800</v>
      </c>
      <c r="J42" s="210"/>
    </row>
    <row r="43" spans="1:10" s="180" customFormat="1" ht="19.8">
      <c r="A43" s="183"/>
      <c r="B43" s="166" t="s">
        <v>123</v>
      </c>
      <c r="C43" s="175">
        <v>1</v>
      </c>
      <c r="D43" s="74" t="s">
        <v>93</v>
      </c>
      <c r="E43" s="176">
        <v>0</v>
      </c>
      <c r="F43" s="177">
        <f>SUM(E43*C43)</f>
        <v>0</v>
      </c>
      <c r="G43" s="178">
        <v>1200</v>
      </c>
      <c r="H43" s="213">
        <f t="shared" si="31"/>
        <v>1200</v>
      </c>
      <c r="I43" s="213">
        <f t="shared" si="32"/>
        <v>1200</v>
      </c>
      <c r="J43" s="210"/>
    </row>
    <row r="44" spans="1:10" s="180" customFormat="1" ht="19.8">
      <c r="A44" s="183"/>
      <c r="B44" s="166" t="s">
        <v>121</v>
      </c>
      <c r="C44" s="175">
        <v>1</v>
      </c>
      <c r="D44" s="74" t="s">
        <v>87</v>
      </c>
      <c r="E44" s="176">
        <v>0</v>
      </c>
      <c r="F44" s="177">
        <f>SUM(E44*C44)</f>
        <v>0</v>
      </c>
      <c r="G44" s="178">
        <v>1000</v>
      </c>
      <c r="H44" s="213">
        <f t="shared" si="31"/>
        <v>1000</v>
      </c>
      <c r="I44" s="213">
        <f t="shared" si="32"/>
        <v>1000</v>
      </c>
      <c r="J44" s="210"/>
    </row>
    <row r="45" spans="1:10" s="180" customFormat="1" ht="19.8">
      <c r="A45" s="183"/>
      <c r="B45" s="166" t="s">
        <v>125</v>
      </c>
      <c r="C45" s="175">
        <v>1</v>
      </c>
      <c r="D45" s="74" t="s">
        <v>87</v>
      </c>
      <c r="E45" s="176">
        <v>0</v>
      </c>
      <c r="F45" s="177">
        <f>SUM(E45*C45)</f>
        <v>0</v>
      </c>
      <c r="G45" s="178">
        <v>1000</v>
      </c>
      <c r="H45" s="213">
        <f t="shared" si="31"/>
        <v>1000</v>
      </c>
      <c r="I45" s="213">
        <f t="shared" si="32"/>
        <v>1000</v>
      </c>
      <c r="J45" s="210"/>
    </row>
    <row r="46" spans="1:10" s="158" customFormat="1" ht="20.399999999999999">
      <c r="A46" s="151"/>
      <c r="B46" s="152" t="s">
        <v>80</v>
      </c>
      <c r="C46" s="153"/>
      <c r="D46" s="154"/>
      <c r="E46" s="155"/>
      <c r="F46" s="156">
        <f>SUM(F41:F41)</f>
        <v>0</v>
      </c>
      <c r="G46" s="155"/>
      <c r="H46" s="157">
        <f>SUM(H39:H45)</f>
        <v>14090</v>
      </c>
      <c r="I46" s="157">
        <f>SUM(I39:I45)</f>
        <v>14090</v>
      </c>
      <c r="J46" s="181"/>
    </row>
    <row r="47" spans="1:10" s="84" customFormat="1" ht="20.399999999999999">
      <c r="A47" s="221">
        <v>3.2</v>
      </c>
      <c r="B47" s="161" t="s">
        <v>112</v>
      </c>
      <c r="C47" s="130"/>
      <c r="D47" s="129" t="s">
        <v>0</v>
      </c>
      <c r="E47" s="101"/>
      <c r="F47" s="131"/>
      <c r="G47" s="101"/>
      <c r="H47" s="101"/>
      <c r="I47" s="126"/>
      <c r="J47" s="83"/>
    </row>
    <row r="48" spans="1:10" s="84" customFormat="1" ht="20.399999999999999">
      <c r="A48" s="221" t="s">
        <v>131</v>
      </c>
      <c r="B48" s="161" t="s">
        <v>113</v>
      </c>
      <c r="C48" s="130"/>
      <c r="D48" s="129"/>
      <c r="E48" s="101"/>
      <c r="F48" s="131"/>
      <c r="G48" s="101"/>
      <c r="H48" s="101"/>
      <c r="I48" s="126"/>
      <c r="J48" s="83"/>
    </row>
    <row r="49" spans="1:11" s="84" customFormat="1" ht="20.399999999999999">
      <c r="A49" s="215"/>
      <c r="B49" s="161" t="s">
        <v>114</v>
      </c>
      <c r="C49" s="213">
        <v>2</v>
      </c>
      <c r="D49" s="214" t="s">
        <v>111</v>
      </c>
      <c r="E49" s="213">
        <v>0</v>
      </c>
      <c r="F49" s="213">
        <f>C49*E49</f>
        <v>0</v>
      </c>
      <c r="G49" s="213">
        <v>150</v>
      </c>
      <c r="H49" s="213">
        <f>C49*G49</f>
        <v>300</v>
      </c>
      <c r="I49" s="213">
        <f>F49+H49</f>
        <v>300</v>
      </c>
      <c r="J49" s="83"/>
    </row>
    <row r="50" spans="1:11" s="84" customFormat="1" ht="20.399999999999999">
      <c r="A50" s="215"/>
      <c r="B50" s="161" t="s">
        <v>115</v>
      </c>
      <c r="C50" s="175">
        <v>1</v>
      </c>
      <c r="D50" s="74" t="s">
        <v>87</v>
      </c>
      <c r="E50" s="176">
        <v>100</v>
      </c>
      <c r="F50" s="177">
        <f>SUM(E50*C50)</f>
        <v>100</v>
      </c>
      <c r="G50" s="178">
        <v>30</v>
      </c>
      <c r="H50" s="179">
        <f>SUM(G50*C50)</f>
        <v>30</v>
      </c>
      <c r="I50" s="178">
        <f>SUM(H50+F50)</f>
        <v>130</v>
      </c>
      <c r="J50" s="83"/>
    </row>
    <row r="51" spans="1:11" s="84" customFormat="1" ht="19.8">
      <c r="A51" s="215"/>
      <c r="B51" s="259" t="s">
        <v>163</v>
      </c>
      <c r="C51" s="213">
        <v>12</v>
      </c>
      <c r="D51" s="214" t="s">
        <v>162</v>
      </c>
      <c r="E51" s="213">
        <v>470</v>
      </c>
      <c r="F51" s="213">
        <f>C51*E51</f>
        <v>5640</v>
      </c>
      <c r="G51" s="213">
        <v>20</v>
      </c>
      <c r="H51" s="213">
        <f>C51*G51</f>
        <v>240</v>
      </c>
      <c r="I51" s="213">
        <f>F51+H51</f>
        <v>5880</v>
      </c>
      <c r="J51" s="83"/>
    </row>
    <row r="52" spans="1:11" s="5" customFormat="1" ht="20.399999999999999">
      <c r="A52" s="222" t="s">
        <v>132</v>
      </c>
      <c r="B52" s="223" t="s">
        <v>116</v>
      </c>
      <c r="C52" s="175"/>
      <c r="D52" s="184"/>
      <c r="E52" s="186"/>
      <c r="F52" s="186"/>
      <c r="G52" s="187"/>
      <c r="H52" s="187"/>
      <c r="I52" s="188"/>
      <c r="J52" s="199"/>
      <c r="K52" s="189"/>
    </row>
    <row r="53" spans="1:11" s="5" customFormat="1" ht="19.8">
      <c r="A53" s="195"/>
      <c r="B53" s="206" t="s">
        <v>103</v>
      </c>
      <c r="C53" s="175">
        <v>3</v>
      </c>
      <c r="D53" s="184" t="s">
        <v>93</v>
      </c>
      <c r="E53" s="186">
        <v>0</v>
      </c>
      <c r="F53" s="186">
        <f>C53*E53</f>
        <v>0</v>
      </c>
      <c r="G53" s="187">
        <v>5500</v>
      </c>
      <c r="H53" s="187">
        <f t="shared" ref="H53:H65" si="33">C53*G53</f>
        <v>16500</v>
      </c>
      <c r="I53" s="207">
        <f t="shared" ref="I53:I65" si="34">F53+H53</f>
        <v>16500</v>
      </c>
      <c r="J53" s="199"/>
      <c r="K53" s="189"/>
    </row>
    <row r="54" spans="1:11" s="5" customFormat="1" ht="19.8">
      <c r="A54" s="195"/>
      <c r="B54" s="185" t="s">
        <v>127</v>
      </c>
      <c r="C54" s="175">
        <v>2</v>
      </c>
      <c r="D54" s="184" t="s">
        <v>93</v>
      </c>
      <c r="E54" s="186">
        <v>0</v>
      </c>
      <c r="F54" s="186">
        <v>0</v>
      </c>
      <c r="G54" s="187">
        <v>4000</v>
      </c>
      <c r="H54" s="187">
        <f t="shared" si="33"/>
        <v>8000</v>
      </c>
      <c r="I54" s="207">
        <f t="shared" si="34"/>
        <v>8000</v>
      </c>
      <c r="J54" s="199"/>
      <c r="K54" s="189"/>
    </row>
    <row r="55" spans="1:11" s="5" customFormat="1" ht="19.8">
      <c r="A55" s="195"/>
      <c r="B55" s="185" t="s">
        <v>108</v>
      </c>
      <c r="C55" s="175">
        <v>7</v>
      </c>
      <c r="D55" s="184" t="s">
        <v>35</v>
      </c>
      <c r="E55" s="186">
        <v>380</v>
      </c>
      <c r="F55" s="186">
        <f t="shared" ref="F55:F65" si="35">C55*E55</f>
        <v>2660</v>
      </c>
      <c r="G55" s="187">
        <v>110</v>
      </c>
      <c r="H55" s="187">
        <f t="shared" si="33"/>
        <v>770</v>
      </c>
      <c r="I55" s="207">
        <f t="shared" si="34"/>
        <v>3430</v>
      </c>
      <c r="J55" s="199"/>
      <c r="K55" s="189"/>
    </row>
    <row r="56" spans="1:11" s="5" customFormat="1" ht="19.8">
      <c r="A56" s="195"/>
      <c r="B56" s="206" t="s">
        <v>105</v>
      </c>
      <c r="C56" s="175">
        <v>5</v>
      </c>
      <c r="D56" s="184" t="s">
        <v>94</v>
      </c>
      <c r="E56" s="186">
        <v>2600</v>
      </c>
      <c r="F56" s="186">
        <f t="shared" si="35"/>
        <v>13000</v>
      </c>
      <c r="G56" s="187">
        <v>110</v>
      </c>
      <c r="H56" s="187">
        <f t="shared" si="33"/>
        <v>550</v>
      </c>
      <c r="I56" s="207">
        <f t="shared" si="34"/>
        <v>13550</v>
      </c>
      <c r="J56" s="199"/>
      <c r="K56" s="189"/>
    </row>
    <row r="57" spans="1:11" s="5" customFormat="1" ht="19.8">
      <c r="A57" s="195"/>
      <c r="B57" s="206" t="s">
        <v>106</v>
      </c>
      <c r="C57" s="175">
        <v>5</v>
      </c>
      <c r="D57" s="184" t="s">
        <v>107</v>
      </c>
      <c r="E57" s="186">
        <v>760</v>
      </c>
      <c r="F57" s="186">
        <f t="shared" si="35"/>
        <v>3800</v>
      </c>
      <c r="G57" s="187">
        <v>110</v>
      </c>
      <c r="H57" s="187">
        <f t="shared" si="33"/>
        <v>550</v>
      </c>
      <c r="I57" s="207">
        <f t="shared" si="34"/>
        <v>4350</v>
      </c>
      <c r="J57" s="199"/>
      <c r="K57" s="189"/>
    </row>
    <row r="58" spans="1:11" s="5" customFormat="1" ht="19.8">
      <c r="A58" s="195"/>
      <c r="B58" s="185" t="s">
        <v>126</v>
      </c>
      <c r="C58" s="175">
        <v>250</v>
      </c>
      <c r="D58" s="184" t="s">
        <v>1</v>
      </c>
      <c r="E58" s="186">
        <v>120</v>
      </c>
      <c r="F58" s="186">
        <f t="shared" si="35"/>
        <v>30000</v>
      </c>
      <c r="G58" s="187">
        <v>25</v>
      </c>
      <c r="H58" s="187">
        <f t="shared" si="33"/>
        <v>6250</v>
      </c>
      <c r="I58" s="188">
        <f t="shared" si="34"/>
        <v>36250</v>
      </c>
      <c r="J58" s="199"/>
      <c r="K58" s="189"/>
    </row>
    <row r="59" spans="1:11" s="5" customFormat="1" ht="19.8">
      <c r="A59" s="195"/>
      <c r="B59" s="166" t="s">
        <v>124</v>
      </c>
      <c r="C59" s="175">
        <v>1</v>
      </c>
      <c r="D59" s="74" t="s">
        <v>87</v>
      </c>
      <c r="E59" s="176">
        <v>0</v>
      </c>
      <c r="F59" s="186">
        <f t="shared" si="35"/>
        <v>0</v>
      </c>
      <c r="G59" s="178">
        <v>3000</v>
      </c>
      <c r="H59" s="187">
        <f t="shared" si="33"/>
        <v>3000</v>
      </c>
      <c r="I59" s="188">
        <f t="shared" si="34"/>
        <v>3000</v>
      </c>
      <c r="J59" s="199"/>
      <c r="K59" s="189"/>
    </row>
    <row r="60" spans="1:11" s="5" customFormat="1" ht="19.8">
      <c r="A60" s="195"/>
      <c r="B60" s="259" t="s">
        <v>163</v>
      </c>
      <c r="C60" s="213">
        <v>270</v>
      </c>
      <c r="D60" s="214" t="s">
        <v>162</v>
      </c>
      <c r="E60" s="213">
        <v>470</v>
      </c>
      <c r="F60" s="213">
        <f>C60*E60</f>
        <v>126900</v>
      </c>
      <c r="G60" s="213">
        <v>20</v>
      </c>
      <c r="H60" s="213">
        <f>C60*G60</f>
        <v>5400</v>
      </c>
      <c r="I60" s="213">
        <f>F60+H60</f>
        <v>132300</v>
      </c>
      <c r="J60" s="199"/>
      <c r="K60" s="189"/>
    </row>
    <row r="61" spans="1:11" s="5" customFormat="1" ht="19.8">
      <c r="A61" s="195"/>
      <c r="B61" s="259" t="s">
        <v>159</v>
      </c>
      <c r="C61" s="213">
        <v>1</v>
      </c>
      <c r="D61" s="214" t="s">
        <v>162</v>
      </c>
      <c r="E61" s="213">
        <v>470</v>
      </c>
      <c r="F61" s="213">
        <f>C61*E61</f>
        <v>470</v>
      </c>
      <c r="G61" s="213">
        <v>15</v>
      </c>
      <c r="H61" s="213">
        <f>C61*G61</f>
        <v>15</v>
      </c>
      <c r="I61" s="213">
        <f>F61+H61</f>
        <v>485</v>
      </c>
      <c r="J61" s="199"/>
      <c r="K61" s="189"/>
    </row>
    <row r="62" spans="1:11" s="5" customFormat="1" ht="19.8">
      <c r="A62" s="195"/>
      <c r="B62" s="259" t="s">
        <v>171</v>
      </c>
      <c r="C62" s="213">
        <v>6</v>
      </c>
      <c r="D62" s="214" t="s">
        <v>162</v>
      </c>
      <c r="E62" s="213">
        <v>470</v>
      </c>
      <c r="F62" s="213">
        <f>C62*E62</f>
        <v>2820</v>
      </c>
      <c r="G62" s="213">
        <v>15</v>
      </c>
      <c r="H62" s="213">
        <f>C62*G62</f>
        <v>90</v>
      </c>
      <c r="I62" s="213">
        <f>F62+H62</f>
        <v>2910</v>
      </c>
      <c r="J62" s="199"/>
      <c r="K62" s="189"/>
    </row>
    <row r="63" spans="1:11" s="5" customFormat="1" ht="19.8">
      <c r="A63" s="195"/>
      <c r="B63" s="260" t="s">
        <v>160</v>
      </c>
      <c r="C63" s="213">
        <v>28</v>
      </c>
      <c r="D63" s="214" t="s">
        <v>162</v>
      </c>
      <c r="E63" s="213">
        <v>65</v>
      </c>
      <c r="F63" s="213">
        <f>C63*E63</f>
        <v>1820</v>
      </c>
      <c r="G63" s="213">
        <v>10</v>
      </c>
      <c r="H63" s="213">
        <f>C63*G63</f>
        <v>280</v>
      </c>
      <c r="I63" s="213">
        <f>F63+H63</f>
        <v>2100</v>
      </c>
      <c r="J63" s="199"/>
      <c r="K63" s="189"/>
    </row>
    <row r="64" spans="1:11" s="5" customFormat="1" ht="19.8">
      <c r="A64" s="195"/>
      <c r="B64" s="261" t="s">
        <v>161</v>
      </c>
      <c r="C64" s="213">
        <v>4</v>
      </c>
      <c r="D64" s="214" t="s">
        <v>162</v>
      </c>
      <c r="E64" s="213">
        <v>65</v>
      </c>
      <c r="F64" s="213">
        <f>C64*E64</f>
        <v>260</v>
      </c>
      <c r="G64" s="213">
        <v>10</v>
      </c>
      <c r="H64" s="213">
        <f>C64*G64</f>
        <v>40</v>
      </c>
      <c r="I64" s="213">
        <f>F64+H64</f>
        <v>300</v>
      </c>
      <c r="J64" s="199"/>
      <c r="K64" s="189"/>
    </row>
    <row r="65" spans="1:11" s="5" customFormat="1" ht="19.8">
      <c r="A65" s="195"/>
      <c r="B65" s="197" t="s">
        <v>95</v>
      </c>
      <c r="C65" s="191">
        <v>1</v>
      </c>
      <c r="D65" s="190" t="s">
        <v>87</v>
      </c>
      <c r="E65" s="192">
        <v>2500</v>
      </c>
      <c r="F65" s="192">
        <f t="shared" si="35"/>
        <v>2500</v>
      </c>
      <c r="G65" s="193">
        <v>1000</v>
      </c>
      <c r="H65" s="193">
        <f t="shared" si="33"/>
        <v>1000</v>
      </c>
      <c r="I65" s="194">
        <f t="shared" si="34"/>
        <v>3500</v>
      </c>
      <c r="J65" s="199"/>
      <c r="K65" s="189"/>
    </row>
    <row r="66" spans="1:11" s="5" customFormat="1" ht="20.399999999999999">
      <c r="A66" s="222" t="s">
        <v>133</v>
      </c>
      <c r="B66" s="223" t="s">
        <v>122</v>
      </c>
      <c r="C66" s="175"/>
      <c r="D66" s="184"/>
      <c r="E66" s="186"/>
      <c r="F66" s="186"/>
      <c r="G66" s="187"/>
      <c r="H66" s="187"/>
      <c r="I66" s="188"/>
      <c r="J66" s="199"/>
      <c r="K66" s="189"/>
    </row>
    <row r="67" spans="1:11" s="5" customFormat="1" ht="19.8">
      <c r="A67" s="195"/>
      <c r="B67" s="212" t="s">
        <v>118</v>
      </c>
      <c r="C67" s="213">
        <v>40</v>
      </c>
      <c r="D67" s="214" t="s">
        <v>111</v>
      </c>
      <c r="E67" s="213">
        <v>0</v>
      </c>
      <c r="F67" s="213">
        <f>C67*E67</f>
        <v>0</v>
      </c>
      <c r="G67" s="213">
        <v>150</v>
      </c>
      <c r="H67" s="213">
        <f>C67*G67</f>
        <v>6000</v>
      </c>
      <c r="I67" s="213">
        <f>F67+H67</f>
        <v>6000</v>
      </c>
      <c r="J67" s="199"/>
      <c r="K67" s="189"/>
    </row>
    <row r="68" spans="1:11" s="5" customFormat="1" ht="19.8">
      <c r="A68" s="195"/>
      <c r="B68" s="185" t="s">
        <v>101</v>
      </c>
      <c r="C68" s="175">
        <v>6</v>
      </c>
      <c r="D68" s="184" t="s">
        <v>93</v>
      </c>
      <c r="E68" s="186">
        <v>0</v>
      </c>
      <c r="F68" s="186">
        <f t="shared" ref="F68:F73" si="36">C68*E68</f>
        <v>0</v>
      </c>
      <c r="G68" s="187">
        <v>5500</v>
      </c>
      <c r="H68" s="187">
        <f t="shared" ref="H68:H73" si="37">C68*G68</f>
        <v>33000</v>
      </c>
      <c r="I68" s="207">
        <f t="shared" ref="I68:I73" si="38">F68+H68</f>
        <v>33000</v>
      </c>
      <c r="J68" s="199"/>
      <c r="K68" s="189"/>
    </row>
    <row r="69" spans="1:11" s="5" customFormat="1" ht="19.8">
      <c r="A69" s="195"/>
      <c r="B69" s="185" t="s">
        <v>135</v>
      </c>
      <c r="C69" s="175">
        <v>3</v>
      </c>
      <c r="D69" s="184" t="s">
        <v>93</v>
      </c>
      <c r="E69" s="186">
        <v>0</v>
      </c>
      <c r="F69" s="186">
        <f t="shared" ref="F69" si="39">C69*E69</f>
        <v>0</v>
      </c>
      <c r="G69" s="187">
        <v>4000</v>
      </c>
      <c r="H69" s="187">
        <f t="shared" ref="H69" si="40">C69*G69</f>
        <v>12000</v>
      </c>
      <c r="I69" s="207">
        <f t="shared" ref="I69" si="41">F69+H69</f>
        <v>12000</v>
      </c>
      <c r="J69" s="199"/>
      <c r="K69" s="189"/>
    </row>
    <row r="70" spans="1:11" s="5" customFormat="1" ht="19.8">
      <c r="A70" s="195"/>
      <c r="B70" s="185" t="s">
        <v>108</v>
      </c>
      <c r="C70" s="175">
        <v>9</v>
      </c>
      <c r="D70" s="184" t="s">
        <v>35</v>
      </c>
      <c r="E70" s="186">
        <v>380</v>
      </c>
      <c r="F70" s="186">
        <f t="shared" si="36"/>
        <v>3420</v>
      </c>
      <c r="G70" s="187">
        <v>110</v>
      </c>
      <c r="H70" s="187">
        <f t="shared" si="37"/>
        <v>990</v>
      </c>
      <c r="I70" s="207">
        <f t="shared" si="38"/>
        <v>4410</v>
      </c>
      <c r="J70" s="199"/>
      <c r="K70" s="189"/>
    </row>
    <row r="71" spans="1:11" s="5" customFormat="1" ht="19.8">
      <c r="A71" s="195"/>
      <c r="B71" s="185" t="s">
        <v>96</v>
      </c>
      <c r="C71" s="175">
        <v>10</v>
      </c>
      <c r="D71" s="184" t="s">
        <v>35</v>
      </c>
      <c r="E71" s="186">
        <v>240</v>
      </c>
      <c r="F71" s="186">
        <f t="shared" si="36"/>
        <v>2400</v>
      </c>
      <c r="G71" s="187">
        <v>100</v>
      </c>
      <c r="H71" s="187">
        <f t="shared" si="37"/>
        <v>1000</v>
      </c>
      <c r="I71" s="207">
        <f t="shared" si="38"/>
        <v>3400</v>
      </c>
      <c r="J71" s="199"/>
      <c r="K71" s="189"/>
    </row>
    <row r="72" spans="1:11" s="5" customFormat="1" ht="19.8">
      <c r="A72" s="195"/>
      <c r="B72" s="185" t="s">
        <v>110</v>
      </c>
      <c r="C72" s="175">
        <v>5</v>
      </c>
      <c r="D72" s="184" t="s">
        <v>97</v>
      </c>
      <c r="E72" s="186">
        <v>146</v>
      </c>
      <c r="F72" s="186">
        <f t="shared" si="36"/>
        <v>730</v>
      </c>
      <c r="G72" s="187">
        <v>81</v>
      </c>
      <c r="H72" s="187">
        <f t="shared" si="37"/>
        <v>405</v>
      </c>
      <c r="I72" s="207">
        <f t="shared" si="38"/>
        <v>1135</v>
      </c>
      <c r="J72" s="199"/>
      <c r="K72" s="189"/>
    </row>
    <row r="73" spans="1:11" s="5" customFormat="1" ht="19.8">
      <c r="A73" s="195"/>
      <c r="B73" s="206" t="s">
        <v>104</v>
      </c>
      <c r="C73" s="175">
        <v>5</v>
      </c>
      <c r="D73" s="184" t="s">
        <v>94</v>
      </c>
      <c r="E73" s="186">
        <v>624</v>
      </c>
      <c r="F73" s="186">
        <f t="shared" si="36"/>
        <v>3120</v>
      </c>
      <c r="G73" s="187">
        <v>110</v>
      </c>
      <c r="H73" s="187">
        <f t="shared" si="37"/>
        <v>550</v>
      </c>
      <c r="I73" s="207">
        <f t="shared" si="38"/>
        <v>3670</v>
      </c>
      <c r="J73" s="199"/>
      <c r="K73" s="189"/>
    </row>
    <row r="74" spans="1:11" s="5" customFormat="1" ht="19.8">
      <c r="A74" s="195"/>
      <c r="B74" s="185" t="s">
        <v>109</v>
      </c>
      <c r="C74" s="175">
        <v>350</v>
      </c>
      <c r="D74" s="184" t="s">
        <v>1</v>
      </c>
      <c r="E74" s="186">
        <v>120</v>
      </c>
      <c r="F74" s="186">
        <f t="shared" ref="F74" si="42">C74*E74</f>
        <v>42000</v>
      </c>
      <c r="G74" s="187">
        <v>25</v>
      </c>
      <c r="H74" s="187">
        <f t="shared" ref="H74" si="43">C74*G74</f>
        <v>8750</v>
      </c>
      <c r="I74" s="188">
        <f t="shared" ref="I74" si="44">F74+H74</f>
        <v>50750</v>
      </c>
      <c r="J74" s="199"/>
      <c r="K74" s="189"/>
    </row>
    <row r="75" spans="1:11" s="5" customFormat="1" ht="19.8">
      <c r="A75" s="216"/>
      <c r="B75" s="185" t="s">
        <v>129</v>
      </c>
      <c r="C75" s="175">
        <v>1</v>
      </c>
      <c r="D75" s="184" t="s">
        <v>107</v>
      </c>
      <c r="E75" s="186">
        <v>300</v>
      </c>
      <c r="F75" s="186">
        <f t="shared" ref="F75" si="45">C75*E75</f>
        <v>300</v>
      </c>
      <c r="G75" s="187">
        <v>100</v>
      </c>
      <c r="H75" s="187">
        <f t="shared" ref="H75" si="46">C75*G75</f>
        <v>100</v>
      </c>
      <c r="I75" s="188">
        <f t="shared" ref="I75" si="47">F75+H75</f>
        <v>400</v>
      </c>
      <c r="J75" s="196"/>
      <c r="K75" s="189"/>
    </row>
    <row r="76" spans="1:11" s="5" customFormat="1" ht="19.8">
      <c r="A76" s="216"/>
      <c r="B76" s="259" t="s">
        <v>163</v>
      </c>
      <c r="C76" s="213">
        <v>254</v>
      </c>
      <c r="D76" s="214" t="s">
        <v>162</v>
      </c>
      <c r="E76" s="213">
        <v>470</v>
      </c>
      <c r="F76" s="213">
        <f>C76*E76</f>
        <v>119380</v>
      </c>
      <c r="G76" s="213">
        <v>20</v>
      </c>
      <c r="H76" s="213">
        <f>C76*G76</f>
        <v>5080</v>
      </c>
      <c r="I76" s="213">
        <f>F76+H76</f>
        <v>124460</v>
      </c>
      <c r="J76" s="199"/>
      <c r="K76" s="189"/>
    </row>
    <row r="77" spans="1:11" s="5" customFormat="1" ht="19.8">
      <c r="A77" s="216"/>
      <c r="B77" s="259" t="s">
        <v>171</v>
      </c>
      <c r="C77" s="213">
        <v>4</v>
      </c>
      <c r="D77" s="214" t="s">
        <v>162</v>
      </c>
      <c r="E77" s="213">
        <v>470</v>
      </c>
      <c r="F77" s="213">
        <f>C77*E77</f>
        <v>1880</v>
      </c>
      <c r="G77" s="213">
        <v>15</v>
      </c>
      <c r="H77" s="213">
        <f>C77*G77</f>
        <v>60</v>
      </c>
      <c r="I77" s="213">
        <f>F77+H77</f>
        <v>1940</v>
      </c>
      <c r="J77" s="199"/>
      <c r="K77" s="189"/>
    </row>
    <row r="78" spans="1:11" s="5" customFormat="1" ht="19.8">
      <c r="A78" s="216"/>
      <c r="B78" s="261" t="s">
        <v>160</v>
      </c>
      <c r="C78" s="213">
        <v>4</v>
      </c>
      <c r="D78" s="214" t="s">
        <v>162</v>
      </c>
      <c r="E78" s="213">
        <v>65</v>
      </c>
      <c r="F78" s="213">
        <f>C78*E78</f>
        <v>260</v>
      </c>
      <c r="G78" s="213">
        <v>10</v>
      </c>
      <c r="H78" s="213">
        <f>C78*G78</f>
        <v>40</v>
      </c>
      <c r="I78" s="213">
        <f>F78+H78</f>
        <v>300</v>
      </c>
      <c r="J78" s="199"/>
      <c r="K78" s="189"/>
    </row>
    <row r="79" spans="1:11" s="158" customFormat="1" ht="20.399999999999999">
      <c r="A79" s="151"/>
      <c r="B79" s="152" t="s">
        <v>98</v>
      </c>
      <c r="C79" s="153"/>
      <c r="D79" s="152"/>
      <c r="E79" s="157"/>
      <c r="F79" s="159">
        <f>SUM(F49:F76)</f>
        <v>361320</v>
      </c>
      <c r="G79" s="157"/>
      <c r="H79" s="157">
        <f>SUM(H49:H76)</f>
        <v>110890</v>
      </c>
      <c r="I79" s="157">
        <f>SUM(I49:I78)</f>
        <v>474450</v>
      </c>
      <c r="J79" s="224"/>
    </row>
    <row r="80" spans="1:11" ht="20.399999999999999">
      <c r="A80" s="151"/>
      <c r="B80" s="152" t="s">
        <v>184</v>
      </c>
      <c r="C80" s="153"/>
      <c r="D80" s="152"/>
      <c r="E80" s="157"/>
      <c r="F80" s="159">
        <f>F79+F46</f>
        <v>361320</v>
      </c>
      <c r="G80" s="157"/>
      <c r="H80" s="157">
        <f>H79+H46</f>
        <v>124980</v>
      </c>
      <c r="I80" s="157">
        <f>I46+I79</f>
        <v>488540</v>
      </c>
      <c r="J80" s="160"/>
      <c r="K80" s="257"/>
    </row>
    <row r="81" spans="1:12" ht="20.399999999999999">
      <c r="A81" s="209">
        <v>3.3</v>
      </c>
      <c r="B81" s="268" t="s">
        <v>99</v>
      </c>
      <c r="C81" s="175"/>
      <c r="D81" s="184"/>
      <c r="E81" s="186"/>
      <c r="F81" s="186"/>
      <c r="G81" s="187"/>
      <c r="H81" s="187"/>
      <c r="I81" s="188"/>
      <c r="J81" s="199"/>
      <c r="K81" s="256"/>
    </row>
    <row r="82" spans="1:12" ht="20.399999999999999">
      <c r="A82" s="209"/>
      <c r="B82" s="223" t="s">
        <v>155</v>
      </c>
      <c r="C82" s="175"/>
      <c r="D82" s="184"/>
      <c r="E82" s="186"/>
      <c r="F82" s="186"/>
      <c r="G82" s="187"/>
      <c r="H82" s="187"/>
      <c r="I82" s="188"/>
      <c r="J82" s="184"/>
    </row>
    <row r="83" spans="1:12" ht="19.8">
      <c r="A83" s="195"/>
      <c r="B83" s="185" t="s">
        <v>102</v>
      </c>
      <c r="C83" s="175">
        <v>9</v>
      </c>
      <c r="D83" s="184" t="s">
        <v>93</v>
      </c>
      <c r="E83" s="186">
        <v>75000</v>
      </c>
      <c r="F83" s="186">
        <f>C83*E83</f>
        <v>675000</v>
      </c>
      <c r="G83" s="187">
        <v>0</v>
      </c>
      <c r="H83" s="187">
        <f>C83*G83</f>
        <v>0</v>
      </c>
      <c r="I83" s="207">
        <f>F83+H83</f>
        <v>675000</v>
      </c>
      <c r="J83" s="184"/>
    </row>
    <row r="84" spans="1:12" ht="19.8">
      <c r="A84" s="195"/>
      <c r="B84" s="185" t="s">
        <v>128</v>
      </c>
      <c r="C84" s="175">
        <v>2</v>
      </c>
      <c r="D84" s="184" t="s">
        <v>93</v>
      </c>
      <c r="E84" s="186">
        <v>48000</v>
      </c>
      <c r="F84" s="186">
        <f>C84*E84</f>
        <v>96000</v>
      </c>
      <c r="G84" s="187">
        <v>0</v>
      </c>
      <c r="H84" s="187">
        <f>C84*G84</f>
        <v>0</v>
      </c>
      <c r="I84" s="207">
        <f>F84+H84</f>
        <v>96000</v>
      </c>
      <c r="J84" s="184"/>
    </row>
    <row r="85" spans="1:12" ht="19.8">
      <c r="A85" s="195"/>
      <c r="B85" s="185" t="s">
        <v>134</v>
      </c>
      <c r="C85" s="175">
        <v>3</v>
      </c>
      <c r="D85" s="184" t="s">
        <v>93</v>
      </c>
      <c r="E85" s="186">
        <v>40000</v>
      </c>
      <c r="F85" s="186">
        <f t="shared" ref="F85" si="48">C85*E85</f>
        <v>120000</v>
      </c>
      <c r="G85" s="187">
        <v>0</v>
      </c>
      <c r="H85" s="187">
        <f t="shared" ref="H85" si="49">C85*G85</f>
        <v>0</v>
      </c>
      <c r="I85" s="207">
        <f t="shared" ref="I85" si="50">F85+H85</f>
        <v>120000</v>
      </c>
      <c r="J85" s="184"/>
    </row>
    <row r="86" spans="1:12" ht="20.399999999999999">
      <c r="A86" s="195"/>
      <c r="B86" s="208" t="s">
        <v>100</v>
      </c>
      <c r="C86" s="175"/>
      <c r="D86" s="184"/>
      <c r="E86" s="186"/>
      <c r="F86" s="225">
        <f>SUM(F83:F85)</f>
        <v>891000</v>
      </c>
      <c r="G86" s="187"/>
      <c r="H86" s="187">
        <f>SUM(H83)</f>
        <v>0</v>
      </c>
      <c r="I86" s="226">
        <f>SUM(I83:I85)</f>
        <v>891000</v>
      </c>
      <c r="J86" s="184"/>
      <c r="L86" s="123" t="s">
        <v>0</v>
      </c>
    </row>
  </sheetData>
  <mergeCells count="11">
    <mergeCell ref="J5:J6"/>
    <mergeCell ref="A1:J1"/>
    <mergeCell ref="A2:C2"/>
    <mergeCell ref="A5:A6"/>
    <mergeCell ref="B5:B6"/>
    <mergeCell ref="D5:D6"/>
    <mergeCell ref="C5:C6"/>
    <mergeCell ref="E5:F5"/>
    <mergeCell ref="G5:H5"/>
    <mergeCell ref="H2:J2"/>
    <mergeCell ref="D2:F2"/>
  </mergeCells>
  <phoneticPr fontId="2" type="noConversion"/>
  <printOptions gridLines="1"/>
  <pageMargins left="0.31496062992125984" right="0.19685039370078741" top="0.78740157480314965" bottom="0.78740157480314965" header="0.51181102362204722" footer="0.51181102362204722"/>
  <pageSetup paperSize="9" scale="97" orientation="landscape" r:id="rId1"/>
  <headerFooter alignWithMargins="0">
    <oddHeader>&amp;Rแบบ  ปร.4  แผ่นที่&amp;P/&amp;N</oddHeader>
  </headerFooter>
  <ignoredErrors>
    <ignoredError sqref="F50 H50:I5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Normal="100" zoomScaleSheetLayoutView="100" workbookViewId="0">
      <selection activeCell="F25" sqref="F25"/>
    </sheetView>
  </sheetViews>
  <sheetFormatPr defaultRowHeight="21"/>
  <cols>
    <col min="1" max="1" width="10.6640625" style="274" customWidth="1"/>
    <col min="2" max="2" width="89.88671875" style="140" customWidth="1"/>
    <col min="3" max="5" width="9.109375" style="135"/>
    <col min="6" max="6" width="28.109375" style="135" customWidth="1"/>
    <col min="7" max="255" width="9.109375" style="135"/>
    <col min="256" max="256" width="15.6640625" style="135" customWidth="1"/>
    <col min="257" max="257" width="1.5546875" style="135" customWidth="1"/>
    <col min="258" max="258" width="83.5546875" style="135" customWidth="1"/>
    <col min="259" max="261" width="9.109375" style="135"/>
    <col min="262" max="262" width="28.109375" style="135" customWidth="1"/>
    <col min="263" max="511" width="9.109375" style="135"/>
    <col min="512" max="512" width="15.6640625" style="135" customWidth="1"/>
    <col min="513" max="513" width="1.5546875" style="135" customWidth="1"/>
    <col min="514" max="514" width="83.5546875" style="135" customWidth="1"/>
    <col min="515" max="517" width="9.109375" style="135"/>
    <col min="518" max="518" width="28.109375" style="135" customWidth="1"/>
    <col min="519" max="767" width="9.109375" style="135"/>
    <col min="768" max="768" width="15.6640625" style="135" customWidth="1"/>
    <col min="769" max="769" width="1.5546875" style="135" customWidth="1"/>
    <col min="770" max="770" width="83.5546875" style="135" customWidth="1"/>
    <col min="771" max="773" width="9.109375" style="135"/>
    <col min="774" max="774" width="28.109375" style="135" customWidth="1"/>
    <col min="775" max="1023" width="9.109375" style="135"/>
    <col min="1024" max="1024" width="15.6640625" style="135" customWidth="1"/>
    <col min="1025" max="1025" width="1.5546875" style="135" customWidth="1"/>
    <col min="1026" max="1026" width="83.5546875" style="135" customWidth="1"/>
    <col min="1027" max="1029" width="9.109375" style="135"/>
    <col min="1030" max="1030" width="28.109375" style="135" customWidth="1"/>
    <col min="1031" max="1279" width="9.109375" style="135"/>
    <col min="1280" max="1280" width="15.6640625" style="135" customWidth="1"/>
    <col min="1281" max="1281" width="1.5546875" style="135" customWidth="1"/>
    <col min="1282" max="1282" width="83.5546875" style="135" customWidth="1"/>
    <col min="1283" max="1285" width="9.109375" style="135"/>
    <col min="1286" max="1286" width="28.109375" style="135" customWidth="1"/>
    <col min="1287" max="1535" width="9.109375" style="135"/>
    <col min="1536" max="1536" width="15.6640625" style="135" customWidth="1"/>
    <col min="1537" max="1537" width="1.5546875" style="135" customWidth="1"/>
    <col min="1538" max="1538" width="83.5546875" style="135" customWidth="1"/>
    <col min="1539" max="1541" width="9.109375" style="135"/>
    <col min="1542" max="1542" width="28.109375" style="135" customWidth="1"/>
    <col min="1543" max="1791" width="9.109375" style="135"/>
    <col min="1792" max="1792" width="15.6640625" style="135" customWidth="1"/>
    <col min="1793" max="1793" width="1.5546875" style="135" customWidth="1"/>
    <col min="1794" max="1794" width="83.5546875" style="135" customWidth="1"/>
    <col min="1795" max="1797" width="9.109375" style="135"/>
    <col min="1798" max="1798" width="28.109375" style="135" customWidth="1"/>
    <col min="1799" max="2047" width="9.109375" style="135"/>
    <col min="2048" max="2048" width="15.6640625" style="135" customWidth="1"/>
    <col min="2049" max="2049" width="1.5546875" style="135" customWidth="1"/>
    <col min="2050" max="2050" width="83.5546875" style="135" customWidth="1"/>
    <col min="2051" max="2053" width="9.109375" style="135"/>
    <col min="2054" max="2054" width="28.109375" style="135" customWidth="1"/>
    <col min="2055" max="2303" width="9.109375" style="135"/>
    <col min="2304" max="2304" width="15.6640625" style="135" customWidth="1"/>
    <col min="2305" max="2305" width="1.5546875" style="135" customWidth="1"/>
    <col min="2306" max="2306" width="83.5546875" style="135" customWidth="1"/>
    <col min="2307" max="2309" width="9.109375" style="135"/>
    <col min="2310" max="2310" width="28.109375" style="135" customWidth="1"/>
    <col min="2311" max="2559" width="9.109375" style="135"/>
    <col min="2560" max="2560" width="15.6640625" style="135" customWidth="1"/>
    <col min="2561" max="2561" width="1.5546875" style="135" customWidth="1"/>
    <col min="2562" max="2562" width="83.5546875" style="135" customWidth="1"/>
    <col min="2563" max="2565" width="9.109375" style="135"/>
    <col min="2566" max="2566" width="28.109375" style="135" customWidth="1"/>
    <col min="2567" max="2815" width="9.109375" style="135"/>
    <col min="2816" max="2816" width="15.6640625" style="135" customWidth="1"/>
    <col min="2817" max="2817" width="1.5546875" style="135" customWidth="1"/>
    <col min="2818" max="2818" width="83.5546875" style="135" customWidth="1"/>
    <col min="2819" max="2821" width="9.109375" style="135"/>
    <col min="2822" max="2822" width="28.109375" style="135" customWidth="1"/>
    <col min="2823" max="3071" width="9.109375" style="135"/>
    <col min="3072" max="3072" width="15.6640625" style="135" customWidth="1"/>
    <col min="3073" max="3073" width="1.5546875" style="135" customWidth="1"/>
    <col min="3074" max="3074" width="83.5546875" style="135" customWidth="1"/>
    <col min="3075" max="3077" width="9.109375" style="135"/>
    <col min="3078" max="3078" width="28.109375" style="135" customWidth="1"/>
    <col min="3079" max="3327" width="9.109375" style="135"/>
    <col min="3328" max="3328" width="15.6640625" style="135" customWidth="1"/>
    <col min="3329" max="3329" width="1.5546875" style="135" customWidth="1"/>
    <col min="3330" max="3330" width="83.5546875" style="135" customWidth="1"/>
    <col min="3331" max="3333" width="9.109375" style="135"/>
    <col min="3334" max="3334" width="28.109375" style="135" customWidth="1"/>
    <col min="3335" max="3583" width="9.109375" style="135"/>
    <col min="3584" max="3584" width="15.6640625" style="135" customWidth="1"/>
    <col min="3585" max="3585" width="1.5546875" style="135" customWidth="1"/>
    <col min="3586" max="3586" width="83.5546875" style="135" customWidth="1"/>
    <col min="3587" max="3589" width="9.109375" style="135"/>
    <col min="3590" max="3590" width="28.109375" style="135" customWidth="1"/>
    <col min="3591" max="3839" width="9.109375" style="135"/>
    <col min="3840" max="3840" width="15.6640625" style="135" customWidth="1"/>
    <col min="3841" max="3841" width="1.5546875" style="135" customWidth="1"/>
    <col min="3842" max="3842" width="83.5546875" style="135" customWidth="1"/>
    <col min="3843" max="3845" width="9.109375" style="135"/>
    <col min="3846" max="3846" width="28.109375" style="135" customWidth="1"/>
    <col min="3847" max="4095" width="9.109375" style="135"/>
    <col min="4096" max="4096" width="15.6640625" style="135" customWidth="1"/>
    <col min="4097" max="4097" width="1.5546875" style="135" customWidth="1"/>
    <col min="4098" max="4098" width="83.5546875" style="135" customWidth="1"/>
    <col min="4099" max="4101" width="9.109375" style="135"/>
    <col min="4102" max="4102" width="28.109375" style="135" customWidth="1"/>
    <col min="4103" max="4351" width="9.109375" style="135"/>
    <col min="4352" max="4352" width="15.6640625" style="135" customWidth="1"/>
    <col min="4353" max="4353" width="1.5546875" style="135" customWidth="1"/>
    <col min="4354" max="4354" width="83.5546875" style="135" customWidth="1"/>
    <col min="4355" max="4357" width="9.109375" style="135"/>
    <col min="4358" max="4358" width="28.109375" style="135" customWidth="1"/>
    <col min="4359" max="4607" width="9.109375" style="135"/>
    <col min="4608" max="4608" width="15.6640625" style="135" customWidth="1"/>
    <col min="4609" max="4609" width="1.5546875" style="135" customWidth="1"/>
    <col min="4610" max="4610" width="83.5546875" style="135" customWidth="1"/>
    <col min="4611" max="4613" width="9.109375" style="135"/>
    <col min="4614" max="4614" width="28.109375" style="135" customWidth="1"/>
    <col min="4615" max="4863" width="9.109375" style="135"/>
    <col min="4864" max="4864" width="15.6640625" style="135" customWidth="1"/>
    <col min="4865" max="4865" width="1.5546875" style="135" customWidth="1"/>
    <col min="4866" max="4866" width="83.5546875" style="135" customWidth="1"/>
    <col min="4867" max="4869" width="9.109375" style="135"/>
    <col min="4870" max="4870" width="28.109375" style="135" customWidth="1"/>
    <col min="4871" max="5119" width="9.109375" style="135"/>
    <col min="5120" max="5120" width="15.6640625" style="135" customWidth="1"/>
    <col min="5121" max="5121" width="1.5546875" style="135" customWidth="1"/>
    <col min="5122" max="5122" width="83.5546875" style="135" customWidth="1"/>
    <col min="5123" max="5125" width="9.109375" style="135"/>
    <col min="5126" max="5126" width="28.109375" style="135" customWidth="1"/>
    <col min="5127" max="5375" width="9.109375" style="135"/>
    <col min="5376" max="5376" width="15.6640625" style="135" customWidth="1"/>
    <col min="5377" max="5377" width="1.5546875" style="135" customWidth="1"/>
    <col min="5378" max="5378" width="83.5546875" style="135" customWidth="1"/>
    <col min="5379" max="5381" width="9.109375" style="135"/>
    <col min="5382" max="5382" width="28.109375" style="135" customWidth="1"/>
    <col min="5383" max="5631" width="9.109375" style="135"/>
    <col min="5632" max="5632" width="15.6640625" style="135" customWidth="1"/>
    <col min="5633" max="5633" width="1.5546875" style="135" customWidth="1"/>
    <col min="5634" max="5634" width="83.5546875" style="135" customWidth="1"/>
    <col min="5635" max="5637" width="9.109375" style="135"/>
    <col min="5638" max="5638" width="28.109375" style="135" customWidth="1"/>
    <col min="5639" max="5887" width="9.109375" style="135"/>
    <col min="5888" max="5888" width="15.6640625" style="135" customWidth="1"/>
    <col min="5889" max="5889" width="1.5546875" style="135" customWidth="1"/>
    <col min="5890" max="5890" width="83.5546875" style="135" customWidth="1"/>
    <col min="5891" max="5893" width="9.109375" style="135"/>
    <col min="5894" max="5894" width="28.109375" style="135" customWidth="1"/>
    <col min="5895" max="6143" width="9.109375" style="135"/>
    <col min="6144" max="6144" width="15.6640625" style="135" customWidth="1"/>
    <col min="6145" max="6145" width="1.5546875" style="135" customWidth="1"/>
    <col min="6146" max="6146" width="83.5546875" style="135" customWidth="1"/>
    <col min="6147" max="6149" width="9.109375" style="135"/>
    <col min="6150" max="6150" width="28.109375" style="135" customWidth="1"/>
    <col min="6151" max="6399" width="9.109375" style="135"/>
    <col min="6400" max="6400" width="15.6640625" style="135" customWidth="1"/>
    <col min="6401" max="6401" width="1.5546875" style="135" customWidth="1"/>
    <col min="6402" max="6402" width="83.5546875" style="135" customWidth="1"/>
    <col min="6403" max="6405" width="9.109375" style="135"/>
    <col min="6406" max="6406" width="28.109375" style="135" customWidth="1"/>
    <col min="6407" max="6655" width="9.109375" style="135"/>
    <col min="6656" max="6656" width="15.6640625" style="135" customWidth="1"/>
    <col min="6657" max="6657" width="1.5546875" style="135" customWidth="1"/>
    <col min="6658" max="6658" width="83.5546875" style="135" customWidth="1"/>
    <col min="6659" max="6661" width="9.109375" style="135"/>
    <col min="6662" max="6662" width="28.109375" style="135" customWidth="1"/>
    <col min="6663" max="6911" width="9.109375" style="135"/>
    <col min="6912" max="6912" width="15.6640625" style="135" customWidth="1"/>
    <col min="6913" max="6913" width="1.5546875" style="135" customWidth="1"/>
    <col min="6914" max="6914" width="83.5546875" style="135" customWidth="1"/>
    <col min="6915" max="6917" width="9.109375" style="135"/>
    <col min="6918" max="6918" width="28.109375" style="135" customWidth="1"/>
    <col min="6919" max="7167" width="9.109375" style="135"/>
    <col min="7168" max="7168" width="15.6640625" style="135" customWidth="1"/>
    <col min="7169" max="7169" width="1.5546875" style="135" customWidth="1"/>
    <col min="7170" max="7170" width="83.5546875" style="135" customWidth="1"/>
    <col min="7171" max="7173" width="9.109375" style="135"/>
    <col min="7174" max="7174" width="28.109375" style="135" customWidth="1"/>
    <col min="7175" max="7423" width="9.109375" style="135"/>
    <col min="7424" max="7424" width="15.6640625" style="135" customWidth="1"/>
    <col min="7425" max="7425" width="1.5546875" style="135" customWidth="1"/>
    <col min="7426" max="7426" width="83.5546875" style="135" customWidth="1"/>
    <col min="7427" max="7429" width="9.109375" style="135"/>
    <col min="7430" max="7430" width="28.109375" style="135" customWidth="1"/>
    <col min="7431" max="7679" width="9.109375" style="135"/>
    <col min="7680" max="7680" width="15.6640625" style="135" customWidth="1"/>
    <col min="7681" max="7681" width="1.5546875" style="135" customWidth="1"/>
    <col min="7682" max="7682" width="83.5546875" style="135" customWidth="1"/>
    <col min="7683" max="7685" width="9.109375" style="135"/>
    <col min="7686" max="7686" width="28.109375" style="135" customWidth="1"/>
    <col min="7687" max="7935" width="9.109375" style="135"/>
    <col min="7936" max="7936" width="15.6640625" style="135" customWidth="1"/>
    <col min="7937" max="7937" width="1.5546875" style="135" customWidth="1"/>
    <col min="7938" max="7938" width="83.5546875" style="135" customWidth="1"/>
    <col min="7939" max="7941" width="9.109375" style="135"/>
    <col min="7942" max="7942" width="28.109375" style="135" customWidth="1"/>
    <col min="7943" max="8191" width="9.109375" style="135"/>
    <col min="8192" max="8192" width="15.6640625" style="135" customWidth="1"/>
    <col min="8193" max="8193" width="1.5546875" style="135" customWidth="1"/>
    <col min="8194" max="8194" width="83.5546875" style="135" customWidth="1"/>
    <col min="8195" max="8197" width="9.109375" style="135"/>
    <col min="8198" max="8198" width="28.109375" style="135" customWidth="1"/>
    <col min="8199" max="8447" width="9.109375" style="135"/>
    <col min="8448" max="8448" width="15.6640625" style="135" customWidth="1"/>
    <col min="8449" max="8449" width="1.5546875" style="135" customWidth="1"/>
    <col min="8450" max="8450" width="83.5546875" style="135" customWidth="1"/>
    <col min="8451" max="8453" width="9.109375" style="135"/>
    <col min="8454" max="8454" width="28.109375" style="135" customWidth="1"/>
    <col min="8455" max="8703" width="9.109375" style="135"/>
    <col min="8704" max="8704" width="15.6640625" style="135" customWidth="1"/>
    <col min="8705" max="8705" width="1.5546875" style="135" customWidth="1"/>
    <col min="8706" max="8706" width="83.5546875" style="135" customWidth="1"/>
    <col min="8707" max="8709" width="9.109375" style="135"/>
    <col min="8710" max="8710" width="28.109375" style="135" customWidth="1"/>
    <col min="8711" max="8959" width="9.109375" style="135"/>
    <col min="8960" max="8960" width="15.6640625" style="135" customWidth="1"/>
    <col min="8961" max="8961" width="1.5546875" style="135" customWidth="1"/>
    <col min="8962" max="8962" width="83.5546875" style="135" customWidth="1"/>
    <col min="8963" max="8965" width="9.109375" style="135"/>
    <col min="8966" max="8966" width="28.109375" style="135" customWidth="1"/>
    <col min="8967" max="9215" width="9.109375" style="135"/>
    <col min="9216" max="9216" width="15.6640625" style="135" customWidth="1"/>
    <col min="9217" max="9217" width="1.5546875" style="135" customWidth="1"/>
    <col min="9218" max="9218" width="83.5546875" style="135" customWidth="1"/>
    <col min="9219" max="9221" width="9.109375" style="135"/>
    <col min="9222" max="9222" width="28.109375" style="135" customWidth="1"/>
    <col min="9223" max="9471" width="9.109375" style="135"/>
    <col min="9472" max="9472" width="15.6640625" style="135" customWidth="1"/>
    <col min="9473" max="9473" width="1.5546875" style="135" customWidth="1"/>
    <col min="9474" max="9474" width="83.5546875" style="135" customWidth="1"/>
    <col min="9475" max="9477" width="9.109375" style="135"/>
    <col min="9478" max="9478" width="28.109375" style="135" customWidth="1"/>
    <col min="9479" max="9727" width="9.109375" style="135"/>
    <col min="9728" max="9728" width="15.6640625" style="135" customWidth="1"/>
    <col min="9729" max="9729" width="1.5546875" style="135" customWidth="1"/>
    <col min="9730" max="9730" width="83.5546875" style="135" customWidth="1"/>
    <col min="9731" max="9733" width="9.109375" style="135"/>
    <col min="9734" max="9734" width="28.109375" style="135" customWidth="1"/>
    <col min="9735" max="9983" width="9.109375" style="135"/>
    <col min="9984" max="9984" width="15.6640625" style="135" customWidth="1"/>
    <col min="9985" max="9985" width="1.5546875" style="135" customWidth="1"/>
    <col min="9986" max="9986" width="83.5546875" style="135" customWidth="1"/>
    <col min="9987" max="9989" width="9.109375" style="135"/>
    <col min="9990" max="9990" width="28.109375" style="135" customWidth="1"/>
    <col min="9991" max="10239" width="9.109375" style="135"/>
    <col min="10240" max="10240" width="15.6640625" style="135" customWidth="1"/>
    <col min="10241" max="10241" width="1.5546875" style="135" customWidth="1"/>
    <col min="10242" max="10242" width="83.5546875" style="135" customWidth="1"/>
    <col min="10243" max="10245" width="9.109375" style="135"/>
    <col min="10246" max="10246" width="28.109375" style="135" customWidth="1"/>
    <col min="10247" max="10495" width="9.109375" style="135"/>
    <col min="10496" max="10496" width="15.6640625" style="135" customWidth="1"/>
    <col min="10497" max="10497" width="1.5546875" style="135" customWidth="1"/>
    <col min="10498" max="10498" width="83.5546875" style="135" customWidth="1"/>
    <col min="10499" max="10501" width="9.109375" style="135"/>
    <col min="10502" max="10502" width="28.109375" style="135" customWidth="1"/>
    <col min="10503" max="10751" width="9.109375" style="135"/>
    <col min="10752" max="10752" width="15.6640625" style="135" customWidth="1"/>
    <col min="10753" max="10753" width="1.5546875" style="135" customWidth="1"/>
    <col min="10754" max="10754" width="83.5546875" style="135" customWidth="1"/>
    <col min="10755" max="10757" width="9.109375" style="135"/>
    <col min="10758" max="10758" width="28.109375" style="135" customWidth="1"/>
    <col min="10759" max="11007" width="9.109375" style="135"/>
    <col min="11008" max="11008" width="15.6640625" style="135" customWidth="1"/>
    <col min="11009" max="11009" width="1.5546875" style="135" customWidth="1"/>
    <col min="11010" max="11010" width="83.5546875" style="135" customWidth="1"/>
    <col min="11011" max="11013" width="9.109375" style="135"/>
    <col min="11014" max="11014" width="28.109375" style="135" customWidth="1"/>
    <col min="11015" max="11263" width="9.109375" style="135"/>
    <col min="11264" max="11264" width="15.6640625" style="135" customWidth="1"/>
    <col min="11265" max="11265" width="1.5546875" style="135" customWidth="1"/>
    <col min="11266" max="11266" width="83.5546875" style="135" customWidth="1"/>
    <col min="11267" max="11269" width="9.109375" style="135"/>
    <col min="11270" max="11270" width="28.109375" style="135" customWidth="1"/>
    <col min="11271" max="11519" width="9.109375" style="135"/>
    <col min="11520" max="11520" width="15.6640625" style="135" customWidth="1"/>
    <col min="11521" max="11521" width="1.5546875" style="135" customWidth="1"/>
    <col min="11522" max="11522" width="83.5546875" style="135" customWidth="1"/>
    <col min="11523" max="11525" width="9.109375" style="135"/>
    <col min="11526" max="11526" width="28.109375" style="135" customWidth="1"/>
    <col min="11527" max="11775" width="9.109375" style="135"/>
    <col min="11776" max="11776" width="15.6640625" style="135" customWidth="1"/>
    <col min="11777" max="11777" width="1.5546875" style="135" customWidth="1"/>
    <col min="11778" max="11778" width="83.5546875" style="135" customWidth="1"/>
    <col min="11779" max="11781" width="9.109375" style="135"/>
    <col min="11782" max="11782" width="28.109375" style="135" customWidth="1"/>
    <col min="11783" max="12031" width="9.109375" style="135"/>
    <col min="12032" max="12032" width="15.6640625" style="135" customWidth="1"/>
    <col min="12033" max="12033" width="1.5546875" style="135" customWidth="1"/>
    <col min="12034" max="12034" width="83.5546875" style="135" customWidth="1"/>
    <col min="12035" max="12037" width="9.109375" style="135"/>
    <col min="12038" max="12038" width="28.109375" style="135" customWidth="1"/>
    <col min="12039" max="12287" width="9.109375" style="135"/>
    <col min="12288" max="12288" width="15.6640625" style="135" customWidth="1"/>
    <col min="12289" max="12289" width="1.5546875" style="135" customWidth="1"/>
    <col min="12290" max="12290" width="83.5546875" style="135" customWidth="1"/>
    <col min="12291" max="12293" width="9.109375" style="135"/>
    <col min="12294" max="12294" width="28.109375" style="135" customWidth="1"/>
    <col min="12295" max="12543" width="9.109375" style="135"/>
    <col min="12544" max="12544" width="15.6640625" style="135" customWidth="1"/>
    <col min="12545" max="12545" width="1.5546875" style="135" customWidth="1"/>
    <col min="12546" max="12546" width="83.5546875" style="135" customWidth="1"/>
    <col min="12547" max="12549" width="9.109375" style="135"/>
    <col min="12550" max="12550" width="28.109375" style="135" customWidth="1"/>
    <col min="12551" max="12799" width="9.109375" style="135"/>
    <col min="12800" max="12800" width="15.6640625" style="135" customWidth="1"/>
    <col min="12801" max="12801" width="1.5546875" style="135" customWidth="1"/>
    <col min="12802" max="12802" width="83.5546875" style="135" customWidth="1"/>
    <col min="12803" max="12805" width="9.109375" style="135"/>
    <col min="12806" max="12806" width="28.109375" style="135" customWidth="1"/>
    <col min="12807" max="13055" width="9.109375" style="135"/>
    <col min="13056" max="13056" width="15.6640625" style="135" customWidth="1"/>
    <col min="13057" max="13057" width="1.5546875" style="135" customWidth="1"/>
    <col min="13058" max="13058" width="83.5546875" style="135" customWidth="1"/>
    <col min="13059" max="13061" width="9.109375" style="135"/>
    <col min="13062" max="13062" width="28.109375" style="135" customWidth="1"/>
    <col min="13063" max="13311" width="9.109375" style="135"/>
    <col min="13312" max="13312" width="15.6640625" style="135" customWidth="1"/>
    <col min="13313" max="13313" width="1.5546875" style="135" customWidth="1"/>
    <col min="13314" max="13314" width="83.5546875" style="135" customWidth="1"/>
    <col min="13315" max="13317" width="9.109375" style="135"/>
    <col min="13318" max="13318" width="28.109375" style="135" customWidth="1"/>
    <col min="13319" max="13567" width="9.109375" style="135"/>
    <col min="13568" max="13568" width="15.6640625" style="135" customWidth="1"/>
    <col min="13569" max="13569" width="1.5546875" style="135" customWidth="1"/>
    <col min="13570" max="13570" width="83.5546875" style="135" customWidth="1"/>
    <col min="13571" max="13573" width="9.109375" style="135"/>
    <col min="13574" max="13574" width="28.109375" style="135" customWidth="1"/>
    <col min="13575" max="13823" width="9.109375" style="135"/>
    <col min="13824" max="13824" width="15.6640625" style="135" customWidth="1"/>
    <col min="13825" max="13825" width="1.5546875" style="135" customWidth="1"/>
    <col min="13826" max="13826" width="83.5546875" style="135" customWidth="1"/>
    <col min="13827" max="13829" width="9.109375" style="135"/>
    <col min="13830" max="13830" width="28.109375" style="135" customWidth="1"/>
    <col min="13831" max="14079" width="9.109375" style="135"/>
    <col min="14080" max="14080" width="15.6640625" style="135" customWidth="1"/>
    <col min="14081" max="14081" width="1.5546875" style="135" customWidth="1"/>
    <col min="14082" max="14082" width="83.5546875" style="135" customWidth="1"/>
    <col min="14083" max="14085" width="9.109375" style="135"/>
    <col min="14086" max="14086" width="28.109375" style="135" customWidth="1"/>
    <col min="14087" max="14335" width="9.109375" style="135"/>
    <col min="14336" max="14336" width="15.6640625" style="135" customWidth="1"/>
    <col min="14337" max="14337" width="1.5546875" style="135" customWidth="1"/>
    <col min="14338" max="14338" width="83.5546875" style="135" customWidth="1"/>
    <col min="14339" max="14341" width="9.109375" style="135"/>
    <col min="14342" max="14342" width="28.109375" style="135" customWidth="1"/>
    <col min="14343" max="14591" width="9.109375" style="135"/>
    <col min="14592" max="14592" width="15.6640625" style="135" customWidth="1"/>
    <col min="14593" max="14593" width="1.5546875" style="135" customWidth="1"/>
    <col min="14594" max="14594" width="83.5546875" style="135" customWidth="1"/>
    <col min="14595" max="14597" width="9.109375" style="135"/>
    <col min="14598" max="14598" width="28.109375" style="135" customWidth="1"/>
    <col min="14599" max="14847" width="9.109375" style="135"/>
    <col min="14848" max="14848" width="15.6640625" style="135" customWidth="1"/>
    <col min="14849" max="14849" width="1.5546875" style="135" customWidth="1"/>
    <col min="14850" max="14850" width="83.5546875" style="135" customWidth="1"/>
    <col min="14851" max="14853" width="9.109375" style="135"/>
    <col min="14854" max="14854" width="28.109375" style="135" customWidth="1"/>
    <col min="14855" max="15103" width="9.109375" style="135"/>
    <col min="15104" max="15104" width="15.6640625" style="135" customWidth="1"/>
    <col min="15105" max="15105" width="1.5546875" style="135" customWidth="1"/>
    <col min="15106" max="15106" width="83.5546875" style="135" customWidth="1"/>
    <col min="15107" max="15109" width="9.109375" style="135"/>
    <col min="15110" max="15110" width="28.109375" style="135" customWidth="1"/>
    <col min="15111" max="15359" width="9.109375" style="135"/>
    <col min="15360" max="15360" width="15.6640625" style="135" customWidth="1"/>
    <col min="15361" max="15361" width="1.5546875" style="135" customWidth="1"/>
    <col min="15362" max="15362" width="83.5546875" style="135" customWidth="1"/>
    <col min="15363" max="15365" width="9.109375" style="135"/>
    <col min="15366" max="15366" width="28.109375" style="135" customWidth="1"/>
    <col min="15367" max="15615" width="9.109375" style="135"/>
    <col min="15616" max="15616" width="15.6640625" style="135" customWidth="1"/>
    <col min="15617" max="15617" width="1.5546875" style="135" customWidth="1"/>
    <col min="15618" max="15618" width="83.5546875" style="135" customWidth="1"/>
    <col min="15619" max="15621" width="9.109375" style="135"/>
    <col min="15622" max="15622" width="28.109375" style="135" customWidth="1"/>
    <col min="15623" max="15871" width="9.109375" style="135"/>
    <col min="15872" max="15872" width="15.6640625" style="135" customWidth="1"/>
    <col min="15873" max="15873" width="1.5546875" style="135" customWidth="1"/>
    <col min="15874" max="15874" width="83.5546875" style="135" customWidth="1"/>
    <col min="15875" max="15877" width="9.109375" style="135"/>
    <col min="15878" max="15878" width="28.109375" style="135" customWidth="1"/>
    <col min="15879" max="16127" width="9.109375" style="135"/>
    <col min="16128" max="16128" width="15.6640625" style="135" customWidth="1"/>
    <col min="16129" max="16129" width="1.5546875" style="135" customWidth="1"/>
    <col min="16130" max="16130" width="83.5546875" style="135" customWidth="1"/>
    <col min="16131" max="16133" width="9.109375" style="135"/>
    <col min="16134" max="16134" width="28.109375" style="135" customWidth="1"/>
    <col min="16135" max="16384" width="9.109375" style="135"/>
  </cols>
  <sheetData>
    <row r="1" spans="1:7">
      <c r="A1" s="330"/>
      <c r="B1" s="330"/>
    </row>
    <row r="2" spans="1:7">
      <c r="A2" s="330"/>
      <c r="B2" s="330"/>
    </row>
    <row r="3" spans="1:7">
      <c r="A3" s="330"/>
      <c r="B3" s="330"/>
    </row>
    <row r="4" spans="1:7">
      <c r="A4" s="330"/>
      <c r="B4" s="330"/>
    </row>
    <row r="5" spans="1:7">
      <c r="A5" s="330"/>
      <c r="B5" s="330"/>
    </row>
    <row r="6" spans="1:7">
      <c r="B6" s="269"/>
    </row>
    <row r="7" spans="1:7" ht="24.9" customHeight="1">
      <c r="A7" s="331" t="s">
        <v>34</v>
      </c>
      <c r="B7" s="331"/>
    </row>
    <row r="8" spans="1:7" ht="24.9" customHeight="1">
      <c r="A8" s="331" t="s">
        <v>199</v>
      </c>
      <c r="B8" s="331"/>
    </row>
    <row r="9" spans="1:7" ht="24.9" customHeight="1">
      <c r="A9" s="331" t="s">
        <v>188</v>
      </c>
      <c r="B9" s="331"/>
    </row>
    <row r="10" spans="1:7">
      <c r="A10" s="275"/>
      <c r="B10" s="136"/>
    </row>
    <row r="11" spans="1:7">
      <c r="A11" s="285"/>
      <c r="B11" s="139"/>
    </row>
    <row r="12" spans="1:7" s="138" customFormat="1" ht="23.4">
      <c r="A12" s="276"/>
      <c r="B12" s="137" t="s">
        <v>90</v>
      </c>
      <c r="C12" s="42"/>
      <c r="D12" s="42"/>
      <c r="E12" s="42"/>
      <c r="F12" s="42"/>
      <c r="G12" s="42"/>
    </row>
    <row r="13" spans="1:7" s="138" customFormat="1" ht="23.4">
      <c r="A13" s="276"/>
      <c r="B13" s="137" t="s">
        <v>189</v>
      </c>
      <c r="C13" s="43"/>
      <c r="D13" s="43"/>
      <c r="E13" s="43"/>
      <c r="F13" s="43"/>
      <c r="G13" s="43"/>
    </row>
    <row r="14" spans="1:7" s="279" customFormat="1" ht="24.9" customHeight="1">
      <c r="A14" s="277" t="s">
        <v>190</v>
      </c>
      <c r="B14" s="278" t="s">
        <v>198</v>
      </c>
    </row>
    <row r="15" spans="1:7" s="279" customFormat="1" ht="24.9" customHeight="1">
      <c r="A15" s="280"/>
      <c r="B15" s="278" t="s">
        <v>196</v>
      </c>
    </row>
    <row r="16" spans="1:7" s="279" customFormat="1" ht="24.9" customHeight="1">
      <c r="A16" s="280"/>
      <c r="B16" s="140" t="s">
        <v>191</v>
      </c>
    </row>
    <row r="17" spans="1:2" s="279" customFormat="1" ht="24.9" customHeight="1">
      <c r="A17" s="277" t="s">
        <v>192</v>
      </c>
      <c r="B17" s="278" t="s">
        <v>200</v>
      </c>
    </row>
    <row r="18" spans="1:2" s="279" customFormat="1" ht="24.9" customHeight="1">
      <c r="A18" s="280"/>
      <c r="B18" s="278" t="s">
        <v>201</v>
      </c>
    </row>
    <row r="19" spans="1:2" ht="24.9" customHeight="1">
      <c r="A19" s="281"/>
      <c r="B19" s="140" t="s">
        <v>197</v>
      </c>
    </row>
    <row r="20" spans="1:2" ht="24.9" customHeight="1">
      <c r="A20" s="282"/>
    </row>
    <row r="21" spans="1:2" ht="24.9" customHeight="1">
      <c r="A21" s="282"/>
    </row>
    <row r="22" spans="1:2" ht="24.9" customHeight="1">
      <c r="A22" s="282"/>
    </row>
    <row r="23" spans="1:2" ht="24.9" customHeight="1">
      <c r="A23" s="282"/>
    </row>
    <row r="24" spans="1:2" ht="24.9" customHeight="1">
      <c r="A24" s="282"/>
    </row>
    <row r="25" spans="1:2" ht="24.9" customHeight="1">
      <c r="A25" s="282"/>
    </row>
    <row r="26" spans="1:2" ht="24.9" customHeight="1">
      <c r="A26" s="282"/>
    </row>
    <row r="28" spans="1:2" ht="24.9" customHeight="1">
      <c r="A28" s="283"/>
      <c r="B28" s="142" t="s">
        <v>193</v>
      </c>
    </row>
    <row r="29" spans="1:2" ht="24.9" customHeight="1">
      <c r="A29" s="283"/>
      <c r="B29" s="141" t="s">
        <v>194</v>
      </c>
    </row>
    <row r="30" spans="1:2" ht="24.9" customHeight="1">
      <c r="A30" s="283"/>
    </row>
    <row r="32" spans="1:2">
      <c r="B32" s="143" t="s">
        <v>83</v>
      </c>
    </row>
    <row r="33" spans="2:2">
      <c r="B33" s="140" t="s">
        <v>84</v>
      </c>
    </row>
  </sheetData>
  <mergeCells count="4">
    <mergeCell ref="A1:B5"/>
    <mergeCell ref="A7:B7"/>
    <mergeCell ref="A8:B8"/>
    <mergeCell ref="A9:B9"/>
  </mergeCells>
  <pageMargins left="0.59055118110236227" right="0.39370078740157483" top="0.59055118110236227" bottom="0.59055118110236227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7</vt:i4>
      </vt:variant>
    </vt:vector>
  </HeadingPairs>
  <TitlesOfParts>
    <vt:vector size="13" baseType="lpstr">
      <vt:lpstr>ใบรับรองแบบรูปและรายการ</vt:lpstr>
      <vt:lpstr>ปร.6</vt:lpstr>
      <vt:lpstr>ปร.5 (ก)</vt:lpstr>
      <vt:lpstr>ปร.5 (ข)</vt:lpstr>
      <vt:lpstr>ปร.4</vt:lpstr>
      <vt:lpstr>งวดงาน  (2)</vt:lpstr>
      <vt:lpstr>'งวดงาน  (2)'!Print_Area</vt:lpstr>
      <vt:lpstr>ใบรับรองแบบรูปและรายการ!Print_Area</vt:lpstr>
      <vt:lpstr>ปร.4!Print_Area</vt:lpstr>
      <vt:lpstr>'ปร.5 (ก)'!Print_Area</vt:lpstr>
      <vt:lpstr>'ปร.5 (ข)'!Print_Area</vt:lpstr>
      <vt:lpstr>ปร.6!Print_Area</vt:lpstr>
      <vt:lpstr>ปร.4!Print_Titles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admin</cp:lastModifiedBy>
  <cp:lastPrinted>2016-10-31T07:34:05Z</cp:lastPrinted>
  <dcterms:created xsi:type="dcterms:W3CDTF">2007-08-02T13:48:04Z</dcterms:created>
  <dcterms:modified xsi:type="dcterms:W3CDTF">2016-11-07T09:02:35Z</dcterms:modified>
</cp:coreProperties>
</file>