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1352" windowHeight="7620" tabRatio="823" activeTab="1"/>
  </bookViews>
  <sheets>
    <sheet name="ใบรับรองแบบรูปและรายการ" sheetId="1" r:id="rId1"/>
    <sheet name="ปร.6" sheetId="2" r:id="rId2"/>
    <sheet name="ปร.5 (ก)" sheetId="3" r:id="rId3"/>
    <sheet name="ปร.5 (ข)" sheetId="4" r:id="rId4"/>
    <sheet name="ปร.4" sheetId="5" r:id="rId5"/>
    <sheet name="งวดงาน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con1">#REF!</definedName>
    <definedName name="________con11">#REF!</definedName>
    <definedName name="________con2">#REF!</definedName>
    <definedName name="________con3">#REF!</definedName>
    <definedName name="________con4">#REF!</definedName>
    <definedName name="________fws1">#REF!</definedName>
    <definedName name="________sb1">#REF!</definedName>
    <definedName name="________sd30">#REF!</definedName>
    <definedName name="________sd40">#REF!</definedName>
    <definedName name="________st1">#REF!</definedName>
    <definedName name="________st2">#REF!</definedName>
    <definedName name="________st3">#REF!</definedName>
    <definedName name="_______con1">#REF!</definedName>
    <definedName name="_______con11">#REF!</definedName>
    <definedName name="_______con2">#REF!</definedName>
    <definedName name="_______con3">#REF!</definedName>
    <definedName name="_______con4">#REF!</definedName>
    <definedName name="_______fws1">#REF!</definedName>
    <definedName name="_______sb1">#REF!</definedName>
    <definedName name="_______sd30">#REF!</definedName>
    <definedName name="_______sd40">#REF!</definedName>
    <definedName name="_______st1">#REF!</definedName>
    <definedName name="_______st2">#REF!</definedName>
    <definedName name="_______st3">#REF!</definedName>
    <definedName name="______con1">#REF!</definedName>
    <definedName name="______con11">#REF!</definedName>
    <definedName name="______con2">#REF!</definedName>
    <definedName name="______con3">#REF!</definedName>
    <definedName name="______con4">#REF!</definedName>
    <definedName name="______fws1">#REF!</definedName>
    <definedName name="______sb1">#REF!</definedName>
    <definedName name="______sd30">#REF!</definedName>
    <definedName name="______sd40">#REF!</definedName>
    <definedName name="______st1">#REF!</definedName>
    <definedName name="______st2">#REF!</definedName>
    <definedName name="______st3">#REF!</definedName>
    <definedName name="_____con1">#REF!</definedName>
    <definedName name="_____con11">#REF!</definedName>
    <definedName name="_____con2">#REF!</definedName>
    <definedName name="_____con3">#REF!</definedName>
    <definedName name="_____con4">#REF!</definedName>
    <definedName name="_____fws1">#REF!</definedName>
    <definedName name="_____rb1">#REF!</definedName>
    <definedName name="_____sb1">#REF!</definedName>
    <definedName name="_____sd30">#REF!</definedName>
    <definedName name="_____sd40">#REF!</definedName>
    <definedName name="_____st1">#REF!</definedName>
    <definedName name="_____st2">#REF!</definedName>
    <definedName name="_____st3">#REF!</definedName>
    <definedName name="_____wb1">#REF!</definedName>
    <definedName name="____con1">#REF!</definedName>
    <definedName name="____con11">#REF!</definedName>
    <definedName name="____con2">#REF!</definedName>
    <definedName name="____con3">#REF!</definedName>
    <definedName name="____con4">#REF!</definedName>
    <definedName name="____fws1">#REF!</definedName>
    <definedName name="____rb1">#REF!</definedName>
    <definedName name="____sb1">#REF!</definedName>
    <definedName name="____sd30">#REF!</definedName>
    <definedName name="____sd40">#REF!</definedName>
    <definedName name="____st1">#REF!</definedName>
    <definedName name="____st2">#REF!</definedName>
    <definedName name="____st3">#REF!</definedName>
    <definedName name="____wb1">#REF!</definedName>
    <definedName name="___con1">#REF!</definedName>
    <definedName name="___con11">#REF!</definedName>
    <definedName name="___con2">#REF!</definedName>
    <definedName name="___con3">#REF!</definedName>
    <definedName name="___con4">#REF!</definedName>
    <definedName name="___fws1">'[1]11 ข้อมูลงานCon'!$AB$30</definedName>
    <definedName name="___rb1">#REF!</definedName>
    <definedName name="___sb1">'[1]12 ข้อมูลงานไม้แบบ'!$W$29</definedName>
    <definedName name="___sd30">#REF!</definedName>
    <definedName name="___sd40">#REF!</definedName>
    <definedName name="___st1">#REF!</definedName>
    <definedName name="___st2">#REF!</definedName>
    <definedName name="___st3">#REF!</definedName>
    <definedName name="___wb1">#REF!</definedName>
    <definedName name="__con1">#REF!</definedName>
    <definedName name="__con11">#REF!</definedName>
    <definedName name="__con2">#REF!</definedName>
    <definedName name="__con3">#REF!</definedName>
    <definedName name="__con4">#REF!</definedName>
    <definedName name="__fws1">'[1]11 ข้อมูลงานCon'!$AB$30</definedName>
    <definedName name="__rb1">#REF!</definedName>
    <definedName name="__sb1">'[1]12 ข้อมูลงานไม้แบบ'!$W$29</definedName>
    <definedName name="__sd30">#REF!</definedName>
    <definedName name="__sd40">#REF!</definedName>
    <definedName name="__st1">#REF!</definedName>
    <definedName name="__st2">#REF!</definedName>
    <definedName name="__st3">#REF!</definedName>
    <definedName name="__wb1">#REF!</definedName>
    <definedName name="_con1" localSheetId="3">#REF!</definedName>
    <definedName name="_con1">#REF!</definedName>
    <definedName name="_con11" localSheetId="3">#REF!</definedName>
    <definedName name="_con11">#REF!</definedName>
    <definedName name="_con2" localSheetId="3">#REF!</definedName>
    <definedName name="_con2">#REF!</definedName>
    <definedName name="_con3" localSheetId="3">#REF!</definedName>
    <definedName name="_con3">#REF!</definedName>
    <definedName name="_con4" localSheetId="3">#REF!</definedName>
    <definedName name="_con4">#REF!</definedName>
    <definedName name="_fws1">'[1]11 ข้อมูลงานCon'!$AB$30</definedName>
    <definedName name="_rb1">#REF!</definedName>
    <definedName name="_sb1">'[1]12 ข้อมูลงานไม้แบบ'!$W$29</definedName>
    <definedName name="_sd30" localSheetId="3">#REF!</definedName>
    <definedName name="_sd30">#REF!</definedName>
    <definedName name="_sd40" localSheetId="3">#REF!</definedName>
    <definedName name="_sd40">#REF!</definedName>
    <definedName name="_st1" localSheetId="3">#REF!</definedName>
    <definedName name="_st1">#REF!</definedName>
    <definedName name="_st2" localSheetId="3">#REF!</definedName>
    <definedName name="_st2">#REF!</definedName>
    <definedName name="_st3" localSheetId="3">#REF!</definedName>
    <definedName name="_st3">#REF!</definedName>
    <definedName name="_wb1">#REF!</definedName>
    <definedName name="_xlfn.BAHTTEXT" hidden="1">#NAME?</definedName>
    <definedName name="a" localSheetId="5">'[2]25-27RC. PIPE(3หน้า)'!#REF!</definedName>
    <definedName name="a" localSheetId="0">'[2]25-27RC. PIPE(3หน้า)'!#REF!</definedName>
    <definedName name="a" localSheetId="4">'[2]25-27RC. PIPE(3หน้า)'!#REF!</definedName>
    <definedName name="a" localSheetId="3">'[2]25-27RC. PIPE(3หน้า)'!#REF!</definedName>
    <definedName name="a">'[2]25-27RC. PIPE(3หน้า)'!#REF!</definedName>
    <definedName name="aa" localSheetId="5">#REF!</definedName>
    <definedName name="aa" localSheetId="0">#REF!</definedName>
    <definedName name="aa" localSheetId="4">#REF!</definedName>
    <definedName name="aa">'[3]12 ข้อมูลงานไม้แบบ'!$W$29</definedName>
    <definedName name="aaaa" localSheetId="5">#REF!</definedName>
    <definedName name="aaaa" localSheetId="0">#REF!</definedName>
    <definedName name="aaaa" localSheetId="4">#REF!</definedName>
    <definedName name="aaaa" localSheetId="3">#REF!</definedName>
    <definedName name="aaaa">#REF!</definedName>
    <definedName name="aaaaa" localSheetId="5">#REF!</definedName>
    <definedName name="aaaaa" localSheetId="0">#REF!</definedName>
    <definedName name="aaaaa" localSheetId="4">#REF!</definedName>
    <definedName name="aaaaa" localSheetId="3">#REF!</definedName>
    <definedName name="aaaaa">#REF!</definedName>
    <definedName name="AB">'[4]12 ข้อมูลงานไม้แบบ'!$W$29</definedName>
    <definedName name="AC" localSheetId="5">#REF!</definedName>
    <definedName name="AC" localSheetId="0">#REF!</definedName>
    <definedName name="AC" localSheetId="4">#REF!</definedName>
    <definedName name="AC" localSheetId="3">#REF!</definedName>
    <definedName name="AC">#REF!</definedName>
    <definedName name="bb" localSheetId="5">#REF!</definedName>
    <definedName name="bb" localSheetId="0">#REF!</definedName>
    <definedName name="bb" localSheetId="4">#REF!</definedName>
    <definedName name="bb">'[3]10 ข้อมูลวัสดุ-ค่าดำเนิน'!$X$19</definedName>
    <definedName name="ce" localSheetId="5">#REF!</definedName>
    <definedName name="ce" localSheetId="0">#REF!</definedName>
    <definedName name="ce" localSheetId="4">#REF!</definedName>
    <definedName name="ce" localSheetId="3">#REF!</definedName>
    <definedName name="ce">#REF!</definedName>
    <definedName name="con" localSheetId="5">#REF!</definedName>
    <definedName name="con" localSheetId="0">#REF!</definedName>
    <definedName name="con" localSheetId="4">#REF!</definedName>
    <definedName name="con" localSheetId="3">#REF!</definedName>
    <definedName name="con">#REF!</definedName>
    <definedName name="con1">#REF!</definedName>
    <definedName name="con11">#REF!</definedName>
    <definedName name="con2">#REF!</definedName>
    <definedName name="con3">#REF!</definedName>
    <definedName name="con4">#REF!</definedName>
    <definedName name="D" localSheetId="5">#REF!</definedName>
    <definedName name="D" localSheetId="0">#REF!</definedName>
    <definedName name="D" localSheetId="4">#REF!</definedName>
    <definedName name="D" localSheetId="3">#REF!</definedName>
    <definedName name="D">#REF!</definedName>
    <definedName name="F" localSheetId="5">#REF!</definedName>
    <definedName name="F" localSheetId="0">#REF!</definedName>
    <definedName name="F" localSheetId="4">#REF!</definedName>
    <definedName name="F" localSheetId="3">#REF!</definedName>
    <definedName name="F">#REF!</definedName>
    <definedName name="f_bridge">'[5]F(ของเรา)'!$G$27</definedName>
    <definedName name="F_road">'[5]F(ของเรา)'!$G$26</definedName>
    <definedName name="ff">'[6]F(ของเรา)'!$G$27</definedName>
    <definedName name="fff">'[7]11 ข้อมูลงานCon'!$AB$30</definedName>
    <definedName name="FWS">'[8]11 ข้อมูลงานCon'!$AB$30</definedName>
    <definedName name="fws1">'[1]11 ข้อมูลงานCon'!$AB$30</definedName>
    <definedName name="FWSS">'[8]11 ข้อมูลงานCon'!$AB$30</definedName>
    <definedName name="fกรรมการ" localSheetId="5">#REF!</definedName>
    <definedName name="fกรรมการ" localSheetId="0">#REF!</definedName>
    <definedName name="fกรรมการ" localSheetId="4">#REF!</definedName>
    <definedName name="fกรรมการ" localSheetId="3">#REF!</definedName>
    <definedName name="fกรรมการ">#REF!</definedName>
    <definedName name="ITEM1.1" localSheetId="5">#REF!</definedName>
    <definedName name="ITEM1.1" localSheetId="0">#REF!</definedName>
    <definedName name="ITEM1.1" localSheetId="4">#REF!</definedName>
    <definedName name="ITEM1.1" localSheetId="3">#REF!</definedName>
    <definedName name="ITEM1.1">#REF!</definedName>
    <definedName name="ITEM1.2" localSheetId="5">#REF!</definedName>
    <definedName name="ITEM1.2" localSheetId="0">#REF!</definedName>
    <definedName name="ITEM1.2" localSheetId="4">#REF!</definedName>
    <definedName name="ITEM1.2" localSheetId="3">#REF!</definedName>
    <definedName name="ITEM1.2">#REF!</definedName>
    <definedName name="ITEM1.3.1" localSheetId="5">#REF!</definedName>
    <definedName name="ITEM1.3.1" localSheetId="0">#REF!</definedName>
    <definedName name="ITEM1.3.1" localSheetId="4">#REF!</definedName>
    <definedName name="ITEM1.3.1" localSheetId="3">#REF!</definedName>
    <definedName name="ITEM1.3.1">#REF!</definedName>
    <definedName name="ITEM1.3.2" localSheetId="5">#REF!</definedName>
    <definedName name="ITEM1.3.2" localSheetId="0">#REF!</definedName>
    <definedName name="ITEM1.3.2" localSheetId="4">#REF!</definedName>
    <definedName name="ITEM1.3.2" localSheetId="3">#REF!</definedName>
    <definedName name="ITEM1.3.2">#REF!</definedName>
    <definedName name="ITEM1.3.3" localSheetId="5">#REF!</definedName>
    <definedName name="ITEM1.3.3" localSheetId="0">#REF!</definedName>
    <definedName name="ITEM1.3.3" localSheetId="4">#REF!</definedName>
    <definedName name="ITEM1.3.3" localSheetId="3">#REF!</definedName>
    <definedName name="ITEM1.3.3">#REF!</definedName>
    <definedName name="ITEM1.3.4" localSheetId="5">#REF!</definedName>
    <definedName name="ITEM1.3.4" localSheetId="0">#REF!</definedName>
    <definedName name="ITEM1.3.4" localSheetId="4">#REF!</definedName>
    <definedName name="ITEM1.3.4" localSheetId="3">#REF!</definedName>
    <definedName name="ITEM1.3.4">#REF!</definedName>
    <definedName name="ITEM1.3.5" localSheetId="5">#REF!</definedName>
    <definedName name="ITEM1.3.5" localSheetId="0">#REF!</definedName>
    <definedName name="ITEM1.3.5" localSheetId="4">#REF!</definedName>
    <definedName name="ITEM1.3.5" localSheetId="3">#REF!</definedName>
    <definedName name="ITEM1.3.5">#REF!</definedName>
    <definedName name="ITEM1.3.6" localSheetId="5">#REF!</definedName>
    <definedName name="ITEM1.3.6" localSheetId="0">#REF!</definedName>
    <definedName name="ITEM1.3.6" localSheetId="4">#REF!</definedName>
    <definedName name="ITEM1.3.6" localSheetId="3">#REF!</definedName>
    <definedName name="ITEM1.3.6">#REF!</definedName>
    <definedName name="ITEM1.3.7" localSheetId="5">#REF!</definedName>
    <definedName name="ITEM1.3.7" localSheetId="0">#REF!</definedName>
    <definedName name="ITEM1.3.7" localSheetId="4">#REF!</definedName>
    <definedName name="ITEM1.3.7" localSheetId="3">#REF!</definedName>
    <definedName name="ITEM1.3.7">#REF!</definedName>
    <definedName name="ITEM1.3.8" localSheetId="5">#REF!</definedName>
    <definedName name="ITEM1.3.8" localSheetId="0">#REF!</definedName>
    <definedName name="ITEM1.3.8" localSheetId="4">#REF!</definedName>
    <definedName name="ITEM1.3.8" localSheetId="3">#REF!</definedName>
    <definedName name="ITEM1.3.8">#REF!</definedName>
    <definedName name="ITEM1.4.1" localSheetId="5">#REF!</definedName>
    <definedName name="ITEM1.4.1" localSheetId="0">#REF!</definedName>
    <definedName name="ITEM1.4.1" localSheetId="4">#REF!</definedName>
    <definedName name="ITEM1.4.1" localSheetId="3">#REF!</definedName>
    <definedName name="ITEM1.4.1">#REF!</definedName>
    <definedName name="ITEM1.5" localSheetId="5">#REF!</definedName>
    <definedName name="ITEM1.5" localSheetId="0">#REF!</definedName>
    <definedName name="ITEM1.5" localSheetId="4">#REF!</definedName>
    <definedName name="ITEM1.5" localSheetId="3">#REF!</definedName>
    <definedName name="ITEM1.5">#REF!</definedName>
    <definedName name="ITEM2.1" localSheetId="5">#REF!</definedName>
    <definedName name="ITEM2.1" localSheetId="0">#REF!</definedName>
    <definedName name="ITEM2.1" localSheetId="4">#REF!</definedName>
    <definedName name="ITEM2.1" localSheetId="3">#REF!</definedName>
    <definedName name="ITEM2.1">#REF!</definedName>
    <definedName name="ITEM2.2.1" localSheetId="5">#REF!</definedName>
    <definedName name="ITEM2.2.1" localSheetId="0">#REF!</definedName>
    <definedName name="ITEM2.2.1" localSheetId="4">#REF!</definedName>
    <definedName name="ITEM2.2.1" localSheetId="3">#REF!</definedName>
    <definedName name="ITEM2.2.1">#REF!</definedName>
    <definedName name="ITEM2.2.2" localSheetId="5">#REF!</definedName>
    <definedName name="ITEM2.2.2" localSheetId="0">#REF!</definedName>
    <definedName name="ITEM2.2.2" localSheetId="4">#REF!</definedName>
    <definedName name="ITEM2.2.2" localSheetId="3">#REF!</definedName>
    <definedName name="ITEM2.2.2">#REF!</definedName>
    <definedName name="ITEM2.2.3" localSheetId="5">#REF!</definedName>
    <definedName name="ITEM2.2.3" localSheetId="0">#REF!</definedName>
    <definedName name="ITEM2.2.3" localSheetId="4">#REF!</definedName>
    <definedName name="ITEM2.2.3" localSheetId="3">#REF!</definedName>
    <definedName name="ITEM2.2.3">#REF!</definedName>
    <definedName name="ITEM2.2.3.4" localSheetId="5">'[9]41.EXCAVATION'!#REF!</definedName>
    <definedName name="ITEM2.2.3.4" localSheetId="0">'[9]41.EXCAVATION'!#REF!</definedName>
    <definedName name="ITEM2.2.3.4" localSheetId="4">'[9]41.EXCAVATION'!#REF!</definedName>
    <definedName name="ITEM2.2.3.4" localSheetId="3">'[9]41.EXCAVATION'!#REF!</definedName>
    <definedName name="ITEM2.2.3.4">'[9]41.EXCAVATION'!#REF!</definedName>
    <definedName name="ITEM2.2.4" localSheetId="5">#REF!</definedName>
    <definedName name="ITEM2.2.4" localSheetId="0">#REF!</definedName>
    <definedName name="ITEM2.2.4" localSheetId="4">#REF!</definedName>
    <definedName name="ITEM2.2.4" localSheetId="3">#REF!</definedName>
    <definedName name="ITEM2.2.4">#REF!</definedName>
    <definedName name="ITEM2.2.5" localSheetId="5">#REF!</definedName>
    <definedName name="ITEM2.2.5" localSheetId="0">#REF!</definedName>
    <definedName name="ITEM2.2.5" localSheetId="4">#REF!</definedName>
    <definedName name="ITEM2.2.5" localSheetId="3">#REF!</definedName>
    <definedName name="ITEM2.2.5">#REF!</definedName>
    <definedName name="ITEM2.3.1" localSheetId="5">'[2]8Unsui+Soft'!#REF!</definedName>
    <definedName name="ITEM2.3.1" localSheetId="0">'[2]8Unsui+Soft'!#REF!</definedName>
    <definedName name="ITEM2.3.1" localSheetId="4">'[2]8Unsui+Soft'!#REF!</definedName>
    <definedName name="ITEM2.3.1" localSheetId="3">'[2]8Unsui+Soft'!#REF!</definedName>
    <definedName name="ITEM2.3.1">'[2]8Unsui+Soft'!#REF!</definedName>
    <definedName name="ITEM2.3.2" localSheetId="5">#REF!</definedName>
    <definedName name="ITEM2.3.2" localSheetId="0">#REF!</definedName>
    <definedName name="ITEM2.3.2" localSheetId="4">#REF!</definedName>
    <definedName name="ITEM2.3.2" localSheetId="3">#REF!</definedName>
    <definedName name="ITEM2.3.2">#REF!</definedName>
    <definedName name="ITEM2.3.4" localSheetId="5">#REF!</definedName>
    <definedName name="ITEM2.3.4" localSheetId="0">#REF!</definedName>
    <definedName name="ITEM2.3.4" localSheetId="4">#REF!</definedName>
    <definedName name="ITEM2.3.4" localSheetId="3">#REF!</definedName>
    <definedName name="ITEM2.3.4">#REF!</definedName>
    <definedName name="ITEM2.3.5" localSheetId="5">#REF!</definedName>
    <definedName name="ITEM2.3.5" localSheetId="0">#REF!</definedName>
    <definedName name="ITEM2.3.5" localSheetId="4">#REF!</definedName>
    <definedName name="ITEM2.3.5" localSheetId="3">#REF!</definedName>
    <definedName name="ITEM2.3.5">#REF!</definedName>
    <definedName name="ITEM2.3.6" localSheetId="5">#REF!</definedName>
    <definedName name="ITEM2.3.6" localSheetId="0">#REF!</definedName>
    <definedName name="ITEM2.3.6" localSheetId="4">#REF!</definedName>
    <definedName name="ITEM2.3.6" localSheetId="3">#REF!</definedName>
    <definedName name="ITEM2.3.6">#REF!</definedName>
    <definedName name="ITEM2.4.1" localSheetId="5">#REF!</definedName>
    <definedName name="ITEM2.4.1" localSheetId="0">#REF!</definedName>
    <definedName name="ITEM2.4.1" localSheetId="4">#REF!</definedName>
    <definedName name="ITEM2.4.1" localSheetId="3">#REF!</definedName>
    <definedName name="ITEM2.4.1">#REF!</definedName>
    <definedName name="ITEM2.4.2" localSheetId="5">#REF!</definedName>
    <definedName name="ITEM2.4.2" localSheetId="0">#REF!</definedName>
    <definedName name="ITEM2.4.2" localSheetId="4">#REF!</definedName>
    <definedName name="ITEM2.4.2" localSheetId="3">#REF!</definedName>
    <definedName name="ITEM2.4.2">#REF!</definedName>
    <definedName name="ITEM3.1.1" localSheetId="5">#REF!</definedName>
    <definedName name="ITEM3.1.1" localSheetId="0">#REF!</definedName>
    <definedName name="ITEM3.1.1" localSheetId="4">#REF!</definedName>
    <definedName name="ITEM3.1.1" localSheetId="3">#REF!</definedName>
    <definedName name="ITEM3.1.1">#REF!</definedName>
    <definedName name="ITEM3.2.1" localSheetId="5">#REF!</definedName>
    <definedName name="ITEM3.2.1" localSheetId="0">#REF!</definedName>
    <definedName name="ITEM3.2.1" localSheetId="4">#REF!</definedName>
    <definedName name="ITEM3.2.1" localSheetId="3">#REF!</definedName>
    <definedName name="ITEM3.2.1">#REF!</definedName>
    <definedName name="ITEM3.2.2" localSheetId="5">#REF!</definedName>
    <definedName name="ITEM3.2.2" localSheetId="0">#REF!</definedName>
    <definedName name="ITEM3.2.2" localSheetId="4">#REF!</definedName>
    <definedName name="ITEM3.2.2" localSheetId="3">#REF!</definedName>
    <definedName name="ITEM3.2.2">#REF!</definedName>
    <definedName name="ITEM3.2.3" localSheetId="5">#REF!</definedName>
    <definedName name="ITEM3.2.3" localSheetId="0">#REF!</definedName>
    <definedName name="ITEM3.2.3" localSheetId="4">#REF!</definedName>
    <definedName name="ITEM3.2.3" localSheetId="3">#REF!</definedName>
    <definedName name="ITEM3.2.3">#REF!</definedName>
    <definedName name="ITEM3.2.4" localSheetId="5">#REF!</definedName>
    <definedName name="ITEM3.2.4" localSheetId="0">#REF!</definedName>
    <definedName name="ITEM3.2.4" localSheetId="4">#REF!</definedName>
    <definedName name="ITEM3.2.4" localSheetId="3">#REF!</definedName>
    <definedName name="ITEM3.2.4">#REF!</definedName>
    <definedName name="ITEM3.3.1" localSheetId="5">#REF!</definedName>
    <definedName name="ITEM3.3.1" localSheetId="0">#REF!</definedName>
    <definedName name="ITEM3.3.1" localSheetId="4">#REF!</definedName>
    <definedName name="ITEM3.3.1" localSheetId="3">#REF!</definedName>
    <definedName name="ITEM3.3.1">#REF!</definedName>
    <definedName name="ITEM3.4.1" localSheetId="5">#REF!</definedName>
    <definedName name="ITEM3.4.1" localSheetId="0">#REF!</definedName>
    <definedName name="ITEM3.4.1" localSheetId="4">#REF!</definedName>
    <definedName name="ITEM3.4.1" localSheetId="3">#REF!</definedName>
    <definedName name="ITEM3.4.1">#REF!</definedName>
    <definedName name="ITEM3.4.2" localSheetId="5">#REF!</definedName>
    <definedName name="ITEM3.4.2" localSheetId="0">#REF!</definedName>
    <definedName name="ITEM3.4.2" localSheetId="4">#REF!</definedName>
    <definedName name="ITEM3.4.2" localSheetId="3">#REF!</definedName>
    <definedName name="ITEM3.4.2">#REF!</definedName>
    <definedName name="ITEM3.5" localSheetId="5">#REF!</definedName>
    <definedName name="ITEM3.5" localSheetId="0">#REF!</definedName>
    <definedName name="ITEM3.5" localSheetId="4">#REF!</definedName>
    <definedName name="ITEM3.5" localSheetId="3">#REF!</definedName>
    <definedName name="ITEM3.5">#REF!</definedName>
    <definedName name="ITEM3.6" localSheetId="5">#REF!</definedName>
    <definedName name="ITEM3.6" localSheetId="0">#REF!</definedName>
    <definedName name="ITEM3.6" localSheetId="4">#REF!</definedName>
    <definedName name="ITEM3.6" localSheetId="3">#REF!</definedName>
    <definedName name="ITEM3.6">#REF!</definedName>
    <definedName name="ITEM4.1.1" localSheetId="5">#REF!</definedName>
    <definedName name="ITEM4.1.1" localSheetId="0">#REF!</definedName>
    <definedName name="ITEM4.1.1" localSheetId="4">#REF!</definedName>
    <definedName name="ITEM4.1.1" localSheetId="3">#REF!</definedName>
    <definedName name="ITEM4.1.1">#REF!</definedName>
    <definedName name="ITEM4.1.2" localSheetId="5">#REF!</definedName>
    <definedName name="ITEM4.1.2" localSheetId="0">#REF!</definedName>
    <definedName name="ITEM4.1.2" localSheetId="4">#REF!</definedName>
    <definedName name="ITEM4.1.2" localSheetId="3">#REF!</definedName>
    <definedName name="ITEM4.1.2">#REF!</definedName>
    <definedName name="ITEM4.2.1" localSheetId="5">#REF!</definedName>
    <definedName name="ITEM4.2.1" localSheetId="0">#REF!</definedName>
    <definedName name="ITEM4.2.1" localSheetId="4">#REF!</definedName>
    <definedName name="ITEM4.2.1" localSheetId="3">#REF!</definedName>
    <definedName name="ITEM4.2.1">#REF!</definedName>
    <definedName name="ITEM4.2.2" localSheetId="5">#REF!</definedName>
    <definedName name="ITEM4.2.2" localSheetId="0">#REF!</definedName>
    <definedName name="ITEM4.2.2" localSheetId="4">#REF!</definedName>
    <definedName name="ITEM4.2.2" localSheetId="3">#REF!</definedName>
    <definedName name="ITEM4.2.2">#REF!</definedName>
    <definedName name="ITEM4.4.3" localSheetId="5">#REF!</definedName>
    <definedName name="ITEM4.4.3" localSheetId="0">#REF!</definedName>
    <definedName name="ITEM4.4.3" localSheetId="4">#REF!</definedName>
    <definedName name="ITEM4.4.3" localSheetId="3">#REF!</definedName>
    <definedName name="ITEM4.4.3">#REF!</definedName>
    <definedName name="ITEM4.4.4" localSheetId="5">#REF!</definedName>
    <definedName name="ITEM4.4.4" localSheetId="0">#REF!</definedName>
    <definedName name="ITEM4.4.4" localSheetId="4">#REF!</definedName>
    <definedName name="ITEM4.4.4" localSheetId="3">#REF!</definedName>
    <definedName name="ITEM4.4.4">#REF!</definedName>
    <definedName name="ITEM4.4.5" localSheetId="5">#REF!</definedName>
    <definedName name="ITEM4.4.5" localSheetId="0">#REF!</definedName>
    <definedName name="ITEM4.4.5" localSheetId="4">#REF!</definedName>
    <definedName name="ITEM4.4.5" localSheetId="3">#REF!</definedName>
    <definedName name="ITEM4.4.5">#REF!</definedName>
    <definedName name="ITEM4.4.6" localSheetId="5">#REF!</definedName>
    <definedName name="ITEM4.4.6" localSheetId="0">#REF!</definedName>
    <definedName name="ITEM4.4.6" localSheetId="4">#REF!</definedName>
    <definedName name="ITEM4.4.6" localSheetId="3">#REF!</definedName>
    <definedName name="ITEM4.4.6">#REF!</definedName>
    <definedName name="ITEM4.5" localSheetId="5">#REF!</definedName>
    <definedName name="ITEM4.5" localSheetId="0">#REF!</definedName>
    <definedName name="ITEM4.5" localSheetId="4">#REF!</definedName>
    <definedName name="ITEM4.5" localSheetId="3">#REF!</definedName>
    <definedName name="ITEM4.5">#REF!</definedName>
    <definedName name="ITEM4.9.1" localSheetId="5">#REF!</definedName>
    <definedName name="ITEM4.9.1" localSheetId="0">#REF!</definedName>
    <definedName name="ITEM4.9.1" localSheetId="4">#REF!</definedName>
    <definedName name="ITEM4.9.1" localSheetId="3">#REF!</definedName>
    <definedName name="ITEM4.9.1">#REF!</definedName>
    <definedName name="ITEM4.9.2" localSheetId="5">#REF!</definedName>
    <definedName name="ITEM4.9.2" localSheetId="0">#REF!</definedName>
    <definedName name="ITEM4.9.2" localSheetId="4">#REF!</definedName>
    <definedName name="ITEM4.9.2" localSheetId="3">#REF!</definedName>
    <definedName name="ITEM4.9.2">#REF!</definedName>
    <definedName name="ITEM4.9.3" localSheetId="5">#REF!</definedName>
    <definedName name="ITEM4.9.3" localSheetId="0">#REF!</definedName>
    <definedName name="ITEM4.9.3" localSheetId="4">#REF!</definedName>
    <definedName name="ITEM4.9.3" localSheetId="3">#REF!</definedName>
    <definedName name="ITEM4.9.3">#REF!</definedName>
    <definedName name="ITEM4.9.4" localSheetId="5">#REF!</definedName>
    <definedName name="ITEM4.9.4" localSheetId="0">#REF!</definedName>
    <definedName name="ITEM4.9.4" localSheetId="4">#REF!</definedName>
    <definedName name="ITEM4.9.4" localSheetId="3">#REF!</definedName>
    <definedName name="ITEM4.9.4">#REF!</definedName>
    <definedName name="ITEM4.9.5" localSheetId="5">#REF!</definedName>
    <definedName name="ITEM4.9.5" localSheetId="0">#REF!</definedName>
    <definedName name="ITEM4.9.5" localSheetId="4">#REF!</definedName>
    <definedName name="ITEM4.9.5" localSheetId="3">#REF!</definedName>
    <definedName name="ITEM4.9.5">#REF!</definedName>
    <definedName name="ITEM4.9.6" localSheetId="5">#REF!</definedName>
    <definedName name="ITEM4.9.6" localSheetId="0">#REF!</definedName>
    <definedName name="ITEM4.9.6" localSheetId="4">#REF!</definedName>
    <definedName name="ITEM4.9.6" localSheetId="3">#REF!</definedName>
    <definedName name="ITEM4.9.6">#REF!</definedName>
    <definedName name="ITEM5.1.1.1" localSheetId="5">#REF!</definedName>
    <definedName name="ITEM5.1.1.1" localSheetId="0">#REF!</definedName>
    <definedName name="ITEM5.1.1.1" localSheetId="4">#REF!</definedName>
    <definedName name="ITEM5.1.1.1" localSheetId="3">#REF!</definedName>
    <definedName name="ITEM5.1.1.1">#REF!</definedName>
    <definedName name="ITEM5.1.1.2" localSheetId="5">#REF!</definedName>
    <definedName name="ITEM5.1.1.2" localSheetId="0">#REF!</definedName>
    <definedName name="ITEM5.1.1.2" localSheetId="4">#REF!</definedName>
    <definedName name="ITEM5.1.1.2" localSheetId="3">#REF!</definedName>
    <definedName name="ITEM5.1.1.2">#REF!</definedName>
    <definedName name="ITEM5.1.1.3" localSheetId="5">#REF!</definedName>
    <definedName name="ITEM5.1.1.3" localSheetId="0">#REF!</definedName>
    <definedName name="ITEM5.1.1.3" localSheetId="4">#REF!</definedName>
    <definedName name="ITEM5.1.1.3" localSheetId="3">#REF!</definedName>
    <definedName name="ITEM5.1.1.3">#REF!</definedName>
    <definedName name="ITEM5.1.1.4" localSheetId="5">#REF!</definedName>
    <definedName name="ITEM5.1.1.4" localSheetId="0">#REF!</definedName>
    <definedName name="ITEM5.1.1.4" localSheetId="4">#REF!</definedName>
    <definedName name="ITEM5.1.1.4" localSheetId="3">#REF!</definedName>
    <definedName name="ITEM5.1.1.4">#REF!</definedName>
    <definedName name="ITEM5.1.1.5" localSheetId="5">#REF!</definedName>
    <definedName name="ITEM5.1.1.5" localSheetId="0">#REF!</definedName>
    <definedName name="ITEM5.1.1.5" localSheetId="4">#REF!</definedName>
    <definedName name="ITEM5.1.1.5" localSheetId="3">#REF!</definedName>
    <definedName name="ITEM5.1.1.5">#REF!</definedName>
    <definedName name="ITEM5.1.1.6" localSheetId="5">#REF!</definedName>
    <definedName name="ITEM5.1.1.6" localSheetId="0">#REF!</definedName>
    <definedName name="ITEM5.1.1.6" localSheetId="4">#REF!</definedName>
    <definedName name="ITEM5.1.1.6" localSheetId="3">#REF!</definedName>
    <definedName name="ITEM5.1.1.6">#REF!</definedName>
    <definedName name="ITEM5.1.1.7" localSheetId="5">#REF!</definedName>
    <definedName name="ITEM5.1.1.7" localSheetId="0">#REF!</definedName>
    <definedName name="ITEM5.1.1.7" localSheetId="4">#REF!</definedName>
    <definedName name="ITEM5.1.1.7" localSheetId="3">#REF!</definedName>
    <definedName name="ITEM5.1.1.7">#REF!</definedName>
    <definedName name="ITEM5.1.1.8" localSheetId="5">#REF!</definedName>
    <definedName name="ITEM5.1.1.8" localSheetId="0">#REF!</definedName>
    <definedName name="ITEM5.1.1.8" localSheetId="4">#REF!</definedName>
    <definedName name="ITEM5.1.1.8" localSheetId="3">#REF!</definedName>
    <definedName name="ITEM5.1.1.8">#REF!</definedName>
    <definedName name="ITEM5.1.2.1" localSheetId="5">#REF!</definedName>
    <definedName name="ITEM5.1.2.1" localSheetId="0">#REF!</definedName>
    <definedName name="ITEM5.1.2.1" localSheetId="4">#REF!</definedName>
    <definedName name="ITEM5.1.2.1" localSheetId="3">#REF!</definedName>
    <definedName name="ITEM5.1.2.1">#REF!</definedName>
    <definedName name="ITEM5.1.2.2" localSheetId="5">#REF!</definedName>
    <definedName name="ITEM5.1.2.2" localSheetId="0">#REF!</definedName>
    <definedName name="ITEM5.1.2.2" localSheetId="4">#REF!</definedName>
    <definedName name="ITEM5.1.2.2" localSheetId="3">#REF!</definedName>
    <definedName name="ITEM5.1.2.2">#REF!</definedName>
    <definedName name="ITEM5.1.2.3" localSheetId="5">#REF!</definedName>
    <definedName name="ITEM5.1.2.3" localSheetId="0">#REF!</definedName>
    <definedName name="ITEM5.1.2.3" localSheetId="4">#REF!</definedName>
    <definedName name="ITEM5.1.2.3" localSheetId="3">#REF!</definedName>
    <definedName name="ITEM5.1.2.3">#REF!</definedName>
    <definedName name="ITEM5.1.2.4" localSheetId="5">#REF!</definedName>
    <definedName name="ITEM5.1.2.4" localSheetId="0">#REF!</definedName>
    <definedName name="ITEM5.1.2.4" localSheetId="4">#REF!</definedName>
    <definedName name="ITEM5.1.2.4" localSheetId="3">#REF!</definedName>
    <definedName name="ITEM5.1.2.4">#REF!</definedName>
    <definedName name="ITEM5.1.2.5" localSheetId="5">#REF!</definedName>
    <definedName name="ITEM5.1.2.5" localSheetId="0">#REF!</definedName>
    <definedName name="ITEM5.1.2.5" localSheetId="4">#REF!</definedName>
    <definedName name="ITEM5.1.2.5" localSheetId="3">#REF!</definedName>
    <definedName name="ITEM5.1.2.5">#REF!</definedName>
    <definedName name="ITEM5.1.2.6" localSheetId="5">#REF!</definedName>
    <definedName name="ITEM5.1.2.6" localSheetId="0">#REF!</definedName>
    <definedName name="ITEM5.1.2.6" localSheetId="4">#REF!</definedName>
    <definedName name="ITEM5.1.2.6" localSheetId="3">#REF!</definedName>
    <definedName name="ITEM5.1.2.6">#REF!</definedName>
    <definedName name="ITEM5.1.2.7" localSheetId="5">#REF!</definedName>
    <definedName name="ITEM5.1.2.7" localSheetId="0">#REF!</definedName>
    <definedName name="ITEM5.1.2.7" localSheetId="4">#REF!</definedName>
    <definedName name="ITEM5.1.2.7" localSheetId="3">#REF!</definedName>
    <definedName name="ITEM5.1.2.7">#REF!</definedName>
    <definedName name="ITEM5.1.2.8" localSheetId="5">#REF!</definedName>
    <definedName name="ITEM5.1.2.8" localSheetId="0">#REF!</definedName>
    <definedName name="ITEM5.1.2.8" localSheetId="4">#REF!</definedName>
    <definedName name="ITEM5.1.2.8" localSheetId="3">#REF!</definedName>
    <definedName name="ITEM5.1.2.8">#REF!</definedName>
    <definedName name="ITEM5.1.2.9" localSheetId="5">#REF!</definedName>
    <definedName name="ITEM5.1.2.9" localSheetId="0">#REF!</definedName>
    <definedName name="ITEM5.1.2.9" localSheetId="4">#REF!</definedName>
    <definedName name="ITEM5.1.2.9" localSheetId="3">#REF!</definedName>
    <definedName name="ITEM5.1.2.9">#REF!</definedName>
    <definedName name="ITEM5.1.4" localSheetId="5">#REF!</definedName>
    <definedName name="ITEM5.1.4" localSheetId="0">#REF!</definedName>
    <definedName name="ITEM5.1.4" localSheetId="4">#REF!</definedName>
    <definedName name="ITEM5.1.4" localSheetId="3">#REF!</definedName>
    <definedName name="ITEM5.1.4">#REF!</definedName>
    <definedName name="ITEM5.1.5" localSheetId="5">#REF!</definedName>
    <definedName name="ITEM5.1.5" localSheetId="0">#REF!</definedName>
    <definedName name="ITEM5.1.5" localSheetId="4">#REF!</definedName>
    <definedName name="ITEM5.1.5" localSheetId="3">#REF!</definedName>
    <definedName name="ITEM5.1.5">#REF!</definedName>
    <definedName name="ITEM5.1.6" localSheetId="5">#REF!</definedName>
    <definedName name="ITEM5.1.6" localSheetId="0">#REF!</definedName>
    <definedName name="ITEM5.1.6" localSheetId="4">#REF!</definedName>
    <definedName name="ITEM5.1.6" localSheetId="3">#REF!</definedName>
    <definedName name="ITEM5.1.6">#REF!</definedName>
    <definedName name="ITEM5.1.7" localSheetId="5">#REF!</definedName>
    <definedName name="ITEM5.1.7" localSheetId="0">#REF!</definedName>
    <definedName name="ITEM5.1.7" localSheetId="4">#REF!</definedName>
    <definedName name="ITEM5.1.7" localSheetId="3">#REF!</definedName>
    <definedName name="ITEM5.1.7">#REF!</definedName>
    <definedName name="ITEM5.1.7.1" localSheetId="5">#REF!</definedName>
    <definedName name="ITEM5.1.7.1" localSheetId="0">#REF!</definedName>
    <definedName name="ITEM5.1.7.1" localSheetId="4">#REF!</definedName>
    <definedName name="ITEM5.1.7.1" localSheetId="3">#REF!</definedName>
    <definedName name="ITEM5.1.7.1">#REF!</definedName>
    <definedName name="ITEM5.2.2.1" localSheetId="5">#REF!</definedName>
    <definedName name="ITEM5.2.2.1" localSheetId="0">#REF!</definedName>
    <definedName name="ITEM5.2.2.1" localSheetId="4">#REF!</definedName>
    <definedName name="ITEM5.2.2.1" localSheetId="3">#REF!</definedName>
    <definedName name="ITEM5.2.2.1">#REF!</definedName>
    <definedName name="ITEM5.2.2.2" localSheetId="5">#REF!</definedName>
    <definedName name="ITEM5.2.2.2" localSheetId="0">#REF!</definedName>
    <definedName name="ITEM5.2.2.2" localSheetId="4">#REF!</definedName>
    <definedName name="ITEM5.2.2.2" localSheetId="3">#REF!</definedName>
    <definedName name="ITEM5.2.2.2">#REF!</definedName>
    <definedName name="ITEM5.2.2.3" localSheetId="5">#REF!</definedName>
    <definedName name="ITEM5.2.2.3" localSheetId="0">#REF!</definedName>
    <definedName name="ITEM5.2.2.3" localSheetId="4">#REF!</definedName>
    <definedName name="ITEM5.2.2.3" localSheetId="3">#REF!</definedName>
    <definedName name="ITEM5.2.2.3">#REF!</definedName>
    <definedName name="ITEM5.2.2.4" localSheetId="5">#REF!</definedName>
    <definedName name="ITEM5.2.2.4" localSheetId="0">#REF!</definedName>
    <definedName name="ITEM5.2.2.4" localSheetId="4">#REF!</definedName>
    <definedName name="ITEM5.2.2.4" localSheetId="3">#REF!</definedName>
    <definedName name="ITEM5.2.2.4">#REF!</definedName>
    <definedName name="ITEM5.2.2.5" localSheetId="5">#REF!</definedName>
    <definedName name="ITEM5.2.2.5" localSheetId="0">#REF!</definedName>
    <definedName name="ITEM5.2.2.5" localSheetId="4">#REF!</definedName>
    <definedName name="ITEM5.2.2.5" localSheetId="3">#REF!</definedName>
    <definedName name="ITEM5.2.2.5">#REF!</definedName>
    <definedName name="ITEM5.2.2.6" localSheetId="5">#REF!</definedName>
    <definedName name="ITEM5.2.2.6" localSheetId="0">#REF!</definedName>
    <definedName name="ITEM5.2.2.6" localSheetId="4">#REF!</definedName>
    <definedName name="ITEM5.2.2.6" localSheetId="3">#REF!</definedName>
    <definedName name="ITEM5.2.2.6">#REF!</definedName>
    <definedName name="ITEM5.3.1" localSheetId="5">'[2]25-27RC. PIPE(3หน้า)'!#REF!</definedName>
    <definedName name="ITEM5.3.1" localSheetId="0">'[2]25-27RC. PIPE(3หน้า)'!#REF!</definedName>
    <definedName name="ITEM5.3.1" localSheetId="4">'[2]25-27RC. PIPE(3หน้า)'!#REF!</definedName>
    <definedName name="ITEM5.3.1" localSheetId="3">'[2]25-27RC. PIPE(3หน้า)'!#REF!</definedName>
    <definedName name="ITEM5.3.1">'[2]25-27RC. PIPE(3หน้า)'!#REF!</definedName>
    <definedName name="ITEM5.3.2" localSheetId="5">'[2]25-27RC. PIPE(3หน้า)'!#REF!</definedName>
    <definedName name="ITEM5.3.2" localSheetId="0">'[2]25-27RC. PIPE(3หน้า)'!#REF!</definedName>
    <definedName name="ITEM5.3.2" localSheetId="4">'[2]25-27RC. PIPE(3หน้า)'!#REF!</definedName>
    <definedName name="ITEM5.3.2" localSheetId="3">'[2]25-27RC. PIPE(3หน้า)'!#REF!</definedName>
    <definedName name="ITEM5.3.2">'[2]25-27RC. PIPE(3หน้า)'!#REF!</definedName>
    <definedName name="ITEM5.3.3" localSheetId="5">'[2]25-27RC. PIPE(3หน้า)'!#REF!</definedName>
    <definedName name="ITEM5.3.3" localSheetId="0">'[2]25-27RC. PIPE(3หน้า)'!#REF!</definedName>
    <definedName name="ITEM5.3.3" localSheetId="4">'[2]25-27RC. PIPE(3หน้า)'!#REF!</definedName>
    <definedName name="ITEM5.3.3" localSheetId="3">'[2]25-27RC. PIPE(3หน้า)'!#REF!</definedName>
    <definedName name="ITEM5.3.3">'[2]25-27RC. PIPE(3หน้า)'!#REF!</definedName>
    <definedName name="ITEM5.4.1" localSheetId="5">'[2]25-27RC. PIPE(3หน้า)'!#REF!</definedName>
    <definedName name="ITEM5.4.1" localSheetId="0">'[2]25-27RC. PIPE(3หน้า)'!#REF!</definedName>
    <definedName name="ITEM5.4.1" localSheetId="4">'[2]25-27RC. PIPE(3หน้า)'!#REF!</definedName>
    <definedName name="ITEM5.4.1" localSheetId="3">'[2]25-27RC. PIPE(3หน้า)'!#REF!</definedName>
    <definedName name="ITEM5.4.1">'[2]25-27RC. PIPE(3หน้า)'!#REF!</definedName>
    <definedName name="ITEM5.4.2" localSheetId="5">'[2]25-27RC. PIPE(3หน้า)'!#REF!</definedName>
    <definedName name="ITEM5.4.2" localSheetId="0">'[2]25-27RC. PIPE(3หน้า)'!#REF!</definedName>
    <definedName name="ITEM5.4.2" localSheetId="4">'[2]25-27RC. PIPE(3หน้า)'!#REF!</definedName>
    <definedName name="ITEM5.4.2" localSheetId="3">'[2]25-27RC. PIPE(3หน้า)'!#REF!</definedName>
    <definedName name="ITEM5.4.2">'[2]25-27RC. PIPE(3หน้า)'!#REF!</definedName>
    <definedName name="ITEM5.4.3" localSheetId="5">'[2]25-27RC. PIPE(3หน้า)'!#REF!</definedName>
    <definedName name="ITEM5.4.3" localSheetId="0">'[2]25-27RC. PIPE(3หน้า)'!#REF!</definedName>
    <definedName name="ITEM5.4.3" localSheetId="4">'[2]25-27RC. PIPE(3หน้า)'!#REF!</definedName>
    <definedName name="ITEM5.4.3" localSheetId="3">'[2]25-27RC. PIPE(3หน้า)'!#REF!</definedName>
    <definedName name="ITEM5.4.3">'[2]25-27RC. PIPE(3หน้า)'!#REF!</definedName>
    <definedName name="ITEM6.1.1" localSheetId="5">#REF!</definedName>
    <definedName name="ITEM6.1.1" localSheetId="0">#REF!</definedName>
    <definedName name="ITEM6.1.1" localSheetId="4">#REF!</definedName>
    <definedName name="ITEM6.1.1" localSheetId="3">#REF!</definedName>
    <definedName name="ITEM6.1.1">#REF!</definedName>
    <definedName name="ITEM6.1.10" localSheetId="5">#REF!</definedName>
    <definedName name="ITEM6.1.10" localSheetId="0">#REF!</definedName>
    <definedName name="ITEM6.1.10" localSheetId="4">#REF!</definedName>
    <definedName name="ITEM6.1.10" localSheetId="3">#REF!</definedName>
    <definedName name="ITEM6.1.10">#REF!</definedName>
    <definedName name="ITEM6.1.11" localSheetId="5">#REF!</definedName>
    <definedName name="ITEM6.1.11" localSheetId="0">#REF!</definedName>
    <definedName name="ITEM6.1.11" localSheetId="4">#REF!</definedName>
    <definedName name="ITEM6.1.11" localSheetId="3">#REF!</definedName>
    <definedName name="ITEM6.1.11">#REF!</definedName>
    <definedName name="ITEM6.1.12" localSheetId="5">#REF!</definedName>
    <definedName name="ITEM6.1.12" localSheetId="0">#REF!</definedName>
    <definedName name="ITEM6.1.12" localSheetId="4">#REF!</definedName>
    <definedName name="ITEM6.1.12" localSheetId="3">#REF!</definedName>
    <definedName name="ITEM6.1.12">#REF!</definedName>
    <definedName name="ITEM6.1.13" localSheetId="5">#REF!</definedName>
    <definedName name="ITEM6.1.13" localSheetId="0">#REF!</definedName>
    <definedName name="ITEM6.1.13" localSheetId="4">#REF!</definedName>
    <definedName name="ITEM6.1.13" localSheetId="3">#REF!</definedName>
    <definedName name="ITEM6.1.13">#REF!</definedName>
    <definedName name="ITEM6.1.14" localSheetId="5">#REF!</definedName>
    <definedName name="ITEM6.1.14" localSheetId="0">#REF!</definedName>
    <definedName name="ITEM6.1.14" localSheetId="4">#REF!</definedName>
    <definedName name="ITEM6.1.14" localSheetId="3">#REF!</definedName>
    <definedName name="ITEM6.1.14">#REF!</definedName>
    <definedName name="ITEM6.1.15" localSheetId="5">#REF!</definedName>
    <definedName name="ITEM6.1.15" localSheetId="0">#REF!</definedName>
    <definedName name="ITEM6.1.15" localSheetId="4">#REF!</definedName>
    <definedName name="ITEM6.1.15" localSheetId="3">#REF!</definedName>
    <definedName name="ITEM6.1.15">#REF!</definedName>
    <definedName name="ITEM6.1.16" localSheetId="5">#REF!</definedName>
    <definedName name="ITEM6.1.16" localSheetId="0">#REF!</definedName>
    <definedName name="ITEM6.1.16" localSheetId="4">#REF!</definedName>
    <definedName name="ITEM6.1.16" localSheetId="3">#REF!</definedName>
    <definedName name="ITEM6.1.16">#REF!</definedName>
    <definedName name="ITEM6.1.17" localSheetId="5">#REF!</definedName>
    <definedName name="ITEM6.1.17" localSheetId="0">#REF!</definedName>
    <definedName name="ITEM6.1.17" localSheetId="4">#REF!</definedName>
    <definedName name="ITEM6.1.17" localSheetId="3">#REF!</definedName>
    <definedName name="ITEM6.1.17">#REF!</definedName>
    <definedName name="ITEM6.1.18" localSheetId="5">#REF!</definedName>
    <definedName name="ITEM6.1.18" localSheetId="0">#REF!</definedName>
    <definedName name="ITEM6.1.18" localSheetId="4">#REF!</definedName>
    <definedName name="ITEM6.1.18" localSheetId="3">#REF!</definedName>
    <definedName name="ITEM6.1.18">#REF!</definedName>
    <definedName name="ITEM6.1.2.2" localSheetId="5">#REF!</definedName>
    <definedName name="ITEM6.1.2.2" localSheetId="0">#REF!</definedName>
    <definedName name="ITEM6.1.2.2" localSheetId="4">#REF!</definedName>
    <definedName name="ITEM6.1.2.2" localSheetId="3">#REF!</definedName>
    <definedName name="ITEM6.1.2.2">#REF!</definedName>
    <definedName name="ITEM6.1.3" localSheetId="5">#REF!</definedName>
    <definedName name="ITEM6.1.3" localSheetId="0">#REF!</definedName>
    <definedName name="ITEM6.1.3" localSheetId="4">#REF!</definedName>
    <definedName name="ITEM6.1.3" localSheetId="3">#REF!</definedName>
    <definedName name="ITEM6.1.3">#REF!</definedName>
    <definedName name="ITEM6.1.4.1" localSheetId="5">#REF!</definedName>
    <definedName name="ITEM6.1.4.1" localSheetId="0">#REF!</definedName>
    <definedName name="ITEM6.1.4.1" localSheetId="4">#REF!</definedName>
    <definedName name="ITEM6.1.4.1" localSheetId="3">#REF!</definedName>
    <definedName name="ITEM6.1.4.1">#REF!</definedName>
    <definedName name="ITEM6.1.4.2" localSheetId="5">#REF!</definedName>
    <definedName name="ITEM6.1.4.2" localSheetId="0">#REF!</definedName>
    <definedName name="ITEM6.1.4.2" localSheetId="4">#REF!</definedName>
    <definedName name="ITEM6.1.4.2" localSheetId="3">#REF!</definedName>
    <definedName name="ITEM6.1.4.2">#REF!</definedName>
    <definedName name="ITEM6.1.8" localSheetId="5">#REF!</definedName>
    <definedName name="ITEM6.1.8" localSheetId="0">#REF!</definedName>
    <definedName name="ITEM6.1.8" localSheetId="4">#REF!</definedName>
    <definedName name="ITEM6.1.8" localSheetId="3">#REF!</definedName>
    <definedName name="ITEM6.1.8">#REF!</definedName>
    <definedName name="ITEM6.1.9" localSheetId="5">#REF!</definedName>
    <definedName name="ITEM6.1.9" localSheetId="0">#REF!</definedName>
    <definedName name="ITEM6.1.9" localSheetId="4">#REF!</definedName>
    <definedName name="ITEM6.1.9" localSheetId="3">#REF!</definedName>
    <definedName name="ITEM6.1.9">#REF!</definedName>
    <definedName name="ITEM6.10.1" localSheetId="5">#REF!</definedName>
    <definedName name="ITEM6.10.1" localSheetId="0">#REF!</definedName>
    <definedName name="ITEM6.10.1" localSheetId="4">#REF!</definedName>
    <definedName name="ITEM6.10.1" localSheetId="3">#REF!</definedName>
    <definedName name="ITEM6.10.1">#REF!</definedName>
    <definedName name="ITEM6.10.4.1" localSheetId="5">'[2]42หลักกิโล'!#REF!</definedName>
    <definedName name="ITEM6.10.4.1" localSheetId="0">'[2]42หลักกิโล'!#REF!</definedName>
    <definedName name="ITEM6.10.4.1" localSheetId="4">'[2]42หลักกิโล'!#REF!</definedName>
    <definedName name="ITEM6.10.4.1" localSheetId="3">'[2]42หลักกิโล'!#REF!</definedName>
    <definedName name="ITEM6.10.4.1">'[2]42หลักกิโล'!#REF!</definedName>
    <definedName name="ITEM6.10.4.2" localSheetId="5">'[2]42หลักกิโล'!#REF!</definedName>
    <definedName name="ITEM6.10.4.2" localSheetId="0">'[2]42หลักกิโล'!#REF!</definedName>
    <definedName name="ITEM6.10.4.2" localSheetId="4">'[2]42หลักกิโล'!#REF!</definedName>
    <definedName name="ITEM6.10.4.2" localSheetId="3">'[2]42หลักกิโล'!#REF!</definedName>
    <definedName name="ITEM6.10.4.2">'[2]42หลักกิโล'!#REF!</definedName>
    <definedName name="ITEM6.11.2.2" localSheetId="5">#REF!</definedName>
    <definedName name="ITEM6.11.2.2" localSheetId="0">#REF!</definedName>
    <definedName name="ITEM6.11.2.2" localSheetId="4">#REF!</definedName>
    <definedName name="ITEM6.11.2.2" localSheetId="3">#REF!</definedName>
    <definedName name="ITEM6.11.2.2">#REF!</definedName>
    <definedName name="ITEM6.11.3.1" localSheetId="5">#REF!</definedName>
    <definedName name="ITEM6.11.3.1" localSheetId="0">#REF!</definedName>
    <definedName name="ITEM6.11.3.1" localSheetId="4">#REF!</definedName>
    <definedName name="ITEM6.11.3.1" localSheetId="3">#REF!</definedName>
    <definedName name="ITEM6.11.3.1">#REF!</definedName>
    <definedName name="ITEM6.11.3.2" localSheetId="5">#REF!</definedName>
    <definedName name="ITEM6.11.3.2" localSheetId="0">#REF!</definedName>
    <definedName name="ITEM6.11.3.2" localSheetId="4">#REF!</definedName>
    <definedName name="ITEM6.11.3.2" localSheetId="3">#REF!</definedName>
    <definedName name="ITEM6.11.3.2">#REF!</definedName>
    <definedName name="ITEM6.11.4.1" localSheetId="5">#REF!</definedName>
    <definedName name="ITEM6.11.4.1" localSheetId="0">#REF!</definedName>
    <definedName name="ITEM6.11.4.1" localSheetId="4">#REF!</definedName>
    <definedName name="ITEM6.11.4.1" localSheetId="3">#REF!</definedName>
    <definedName name="ITEM6.11.4.1">#REF!</definedName>
    <definedName name="ITEM6.11.4.1.2" localSheetId="5">#REF!</definedName>
    <definedName name="ITEM6.11.4.1.2" localSheetId="0">#REF!</definedName>
    <definedName name="ITEM6.11.4.1.2" localSheetId="4">#REF!</definedName>
    <definedName name="ITEM6.11.4.1.2" localSheetId="3">#REF!</definedName>
    <definedName name="ITEM6.11.4.1.2">#REF!</definedName>
    <definedName name="ITEM6.11.5.1" localSheetId="5">#REF!</definedName>
    <definedName name="ITEM6.11.5.1" localSheetId="0">#REF!</definedName>
    <definedName name="ITEM6.11.5.1" localSheetId="4">#REF!</definedName>
    <definedName name="ITEM6.11.5.1" localSheetId="3">#REF!</definedName>
    <definedName name="ITEM6.11.5.1">#REF!</definedName>
    <definedName name="ITEM6.12.10.1" localSheetId="5">#REF!</definedName>
    <definedName name="ITEM6.12.10.1" localSheetId="0">#REF!</definedName>
    <definedName name="ITEM6.12.10.1" localSheetId="4">#REF!</definedName>
    <definedName name="ITEM6.12.10.1" localSheetId="3">#REF!</definedName>
    <definedName name="ITEM6.12.10.1">#REF!</definedName>
    <definedName name="ITEM6.13.2.1" localSheetId="5">#REF!</definedName>
    <definedName name="ITEM6.13.2.1" localSheetId="0">#REF!</definedName>
    <definedName name="ITEM6.13.2.1" localSheetId="4">#REF!</definedName>
    <definedName name="ITEM6.13.2.1" localSheetId="3">#REF!</definedName>
    <definedName name="ITEM6.13.2.1">#REF!</definedName>
    <definedName name="ITEM6.14.1" localSheetId="5">#REF!</definedName>
    <definedName name="ITEM6.14.1" localSheetId="0">#REF!</definedName>
    <definedName name="ITEM6.14.1" localSheetId="4">#REF!</definedName>
    <definedName name="ITEM6.14.1" localSheetId="3">#REF!</definedName>
    <definedName name="ITEM6.14.1">#REF!</definedName>
    <definedName name="ITEM6.14.2" localSheetId="5">#REF!</definedName>
    <definedName name="ITEM6.14.2" localSheetId="0">#REF!</definedName>
    <definedName name="ITEM6.14.2" localSheetId="4">#REF!</definedName>
    <definedName name="ITEM6.14.2" localSheetId="3">#REF!</definedName>
    <definedName name="ITEM6.14.2">#REF!</definedName>
    <definedName name="ITEM6.15.4" localSheetId="5">#REF!</definedName>
    <definedName name="ITEM6.15.4" localSheetId="0">#REF!</definedName>
    <definedName name="ITEM6.15.4" localSheetId="4">#REF!</definedName>
    <definedName name="ITEM6.15.4" localSheetId="3">#REF!</definedName>
    <definedName name="ITEM6.15.4">#REF!</definedName>
    <definedName name="ITEM6.15.4.2" localSheetId="5">#REF!</definedName>
    <definedName name="ITEM6.15.4.2" localSheetId="0">#REF!</definedName>
    <definedName name="ITEM6.15.4.2" localSheetId="4">#REF!</definedName>
    <definedName name="ITEM6.15.4.2" localSheetId="3">#REF!</definedName>
    <definedName name="ITEM6.15.4.2">#REF!</definedName>
    <definedName name="ITEM6.15.7" localSheetId="5">#REF!</definedName>
    <definedName name="ITEM6.15.7" localSheetId="0">#REF!</definedName>
    <definedName name="ITEM6.15.7" localSheetId="4">#REF!</definedName>
    <definedName name="ITEM6.15.7" localSheetId="3">#REF!</definedName>
    <definedName name="ITEM6.15.7">#REF!</definedName>
    <definedName name="ITEM6.16" localSheetId="5">#REF!</definedName>
    <definedName name="ITEM6.16" localSheetId="0">#REF!</definedName>
    <definedName name="ITEM6.16" localSheetId="4">#REF!</definedName>
    <definedName name="ITEM6.16" localSheetId="3">#REF!</definedName>
    <definedName name="ITEM6.16">#REF!</definedName>
    <definedName name="ITEM6.17.1" localSheetId="5">#REF!</definedName>
    <definedName name="ITEM6.17.1" localSheetId="0">#REF!</definedName>
    <definedName name="ITEM6.17.1" localSheetId="4">#REF!</definedName>
    <definedName name="ITEM6.17.1" localSheetId="3">#REF!</definedName>
    <definedName name="ITEM6.17.1">#REF!</definedName>
    <definedName name="ITEM6.17.2" localSheetId="5">#REF!</definedName>
    <definedName name="ITEM6.17.2" localSheetId="0">#REF!</definedName>
    <definedName name="ITEM6.17.2" localSheetId="4">#REF!</definedName>
    <definedName name="ITEM6.17.2" localSheetId="3">#REF!</definedName>
    <definedName name="ITEM6.17.2">#REF!</definedName>
    <definedName name="ITEM6.17.3" localSheetId="5">#REF!</definedName>
    <definedName name="ITEM6.17.3" localSheetId="0">#REF!</definedName>
    <definedName name="ITEM6.17.3" localSheetId="4">#REF!</definedName>
    <definedName name="ITEM6.17.3" localSheetId="3">#REF!</definedName>
    <definedName name="ITEM6.17.3">#REF!</definedName>
    <definedName name="ITEM6.17.4" localSheetId="5">#REF!</definedName>
    <definedName name="ITEM6.17.4" localSheetId="0">#REF!</definedName>
    <definedName name="ITEM6.17.4" localSheetId="4">#REF!</definedName>
    <definedName name="ITEM6.17.4" localSheetId="3">#REF!</definedName>
    <definedName name="ITEM6.17.4">#REF!</definedName>
    <definedName name="ITEM6.17.5" localSheetId="5">#REF!</definedName>
    <definedName name="ITEM6.17.5" localSheetId="0">#REF!</definedName>
    <definedName name="ITEM6.17.5" localSheetId="4">#REF!</definedName>
    <definedName name="ITEM6.17.5" localSheetId="3">#REF!</definedName>
    <definedName name="ITEM6.17.5">#REF!</definedName>
    <definedName name="ITEM6.17.6" localSheetId="5">#REF!</definedName>
    <definedName name="ITEM6.17.6" localSheetId="0">#REF!</definedName>
    <definedName name="ITEM6.17.6" localSheetId="4">#REF!</definedName>
    <definedName name="ITEM6.17.6" localSheetId="3">#REF!</definedName>
    <definedName name="ITEM6.17.6">#REF!</definedName>
    <definedName name="ITEM6.18.4.1" localSheetId="5">#REF!</definedName>
    <definedName name="ITEM6.18.4.1" localSheetId="0">#REF!</definedName>
    <definedName name="ITEM6.18.4.1" localSheetId="4">#REF!</definedName>
    <definedName name="ITEM6.18.4.1" localSheetId="3">#REF!</definedName>
    <definedName name="ITEM6.18.4.1">#REF!</definedName>
    <definedName name="ITEM6.2.1" localSheetId="5">#REF!</definedName>
    <definedName name="ITEM6.2.1" localSheetId="0">#REF!</definedName>
    <definedName name="ITEM6.2.1" localSheetId="4">#REF!</definedName>
    <definedName name="ITEM6.2.1" localSheetId="3">#REF!</definedName>
    <definedName name="ITEM6.2.1">#REF!</definedName>
    <definedName name="ITEM6.2.2" localSheetId="5">#REF!</definedName>
    <definedName name="ITEM6.2.2" localSheetId="0">#REF!</definedName>
    <definedName name="ITEM6.2.2" localSheetId="4">#REF!</definedName>
    <definedName name="ITEM6.2.2" localSheetId="3">#REF!</definedName>
    <definedName name="ITEM6.2.2">#REF!</definedName>
    <definedName name="ITEM6.21" localSheetId="5">'[2]52ป้ายชั่วคราว+ด่าน'!#REF!</definedName>
    <definedName name="ITEM6.21" localSheetId="0">'[2]52ป้ายชั่วคราว+ด่าน'!#REF!</definedName>
    <definedName name="ITEM6.21" localSheetId="4">'[2]52ป้ายชั่วคราว+ด่าน'!#REF!</definedName>
    <definedName name="ITEM6.21" localSheetId="3">'[2]52ป้ายชั่วคราว+ด่าน'!#REF!</definedName>
    <definedName name="ITEM6.21">'[2]52ป้ายชั่วคราว+ด่าน'!#REF!</definedName>
    <definedName name="ITEM6.22" localSheetId="5">'[2]52ป้ายชั่วคราว+ด่าน'!#REF!</definedName>
    <definedName name="ITEM6.22" localSheetId="0">'[2]52ป้ายชั่วคราว+ด่าน'!#REF!</definedName>
    <definedName name="ITEM6.22" localSheetId="4">'[2]52ป้ายชั่วคราว+ด่าน'!#REF!</definedName>
    <definedName name="ITEM6.22" localSheetId="3">'[2]52ป้ายชั่วคราว+ด่าน'!#REF!</definedName>
    <definedName name="ITEM6.22">'[2]52ป้ายชั่วคราว+ด่าน'!#REF!</definedName>
    <definedName name="ITEM6.3.1.1" localSheetId="5">#REF!</definedName>
    <definedName name="ITEM6.3.1.1" localSheetId="0">#REF!</definedName>
    <definedName name="ITEM6.3.1.1" localSheetId="4">#REF!</definedName>
    <definedName name="ITEM6.3.1.1" localSheetId="3">#REF!</definedName>
    <definedName name="ITEM6.3.1.1">#REF!</definedName>
    <definedName name="ITEM6.3.1.2.1" localSheetId="5">#REF!</definedName>
    <definedName name="ITEM6.3.1.2.1" localSheetId="0">#REF!</definedName>
    <definedName name="ITEM6.3.1.2.1" localSheetId="4">#REF!</definedName>
    <definedName name="ITEM6.3.1.2.1" localSheetId="3">#REF!</definedName>
    <definedName name="ITEM6.3.1.2.1">#REF!</definedName>
    <definedName name="ITEM6.3.1.2.2" localSheetId="5">#REF!</definedName>
    <definedName name="ITEM6.3.1.2.2" localSheetId="0">#REF!</definedName>
    <definedName name="ITEM6.3.1.2.2" localSheetId="4">#REF!</definedName>
    <definedName name="ITEM6.3.1.2.2" localSheetId="3">#REF!</definedName>
    <definedName name="ITEM6.3.1.2.2">#REF!</definedName>
    <definedName name="ITEM6.3.1.2.3" localSheetId="5">#REF!</definedName>
    <definedName name="ITEM6.3.1.2.3" localSheetId="0">#REF!</definedName>
    <definedName name="ITEM6.3.1.2.3" localSheetId="4">#REF!</definedName>
    <definedName name="ITEM6.3.1.2.3" localSheetId="3">#REF!</definedName>
    <definedName name="ITEM6.3.1.2.3">#REF!</definedName>
    <definedName name="ITEM6.3.1.2.4" localSheetId="5">#REF!</definedName>
    <definedName name="ITEM6.3.1.2.4" localSheetId="0">#REF!</definedName>
    <definedName name="ITEM6.3.1.2.4" localSheetId="4">#REF!</definedName>
    <definedName name="ITEM6.3.1.2.4" localSheetId="3">#REF!</definedName>
    <definedName name="ITEM6.3.1.2.4">#REF!</definedName>
    <definedName name="ITEM6.3.1.2.5" localSheetId="5">#REF!</definedName>
    <definedName name="ITEM6.3.1.2.5" localSheetId="0">#REF!</definedName>
    <definedName name="ITEM6.3.1.2.5" localSheetId="4">#REF!</definedName>
    <definedName name="ITEM6.3.1.2.5" localSheetId="3">#REF!</definedName>
    <definedName name="ITEM6.3.1.2.5">#REF!</definedName>
    <definedName name="ITEM6.3.1.2.6" localSheetId="5">#REF!</definedName>
    <definedName name="ITEM6.3.1.2.6" localSheetId="0">#REF!</definedName>
    <definedName name="ITEM6.3.1.2.6" localSheetId="4">#REF!</definedName>
    <definedName name="ITEM6.3.1.2.6" localSheetId="3">#REF!</definedName>
    <definedName name="ITEM6.3.1.2.6">#REF!</definedName>
    <definedName name="ITEM6.3.1.2.7" localSheetId="5">#REF!</definedName>
    <definedName name="ITEM6.3.1.2.7" localSheetId="0">#REF!</definedName>
    <definedName name="ITEM6.3.1.2.7" localSheetId="4">#REF!</definedName>
    <definedName name="ITEM6.3.1.2.7" localSheetId="3">#REF!</definedName>
    <definedName name="ITEM6.3.1.2.7">#REF!</definedName>
    <definedName name="ITEM6.3.1.2.8" localSheetId="5">#REF!</definedName>
    <definedName name="ITEM6.3.1.2.8" localSheetId="0">#REF!</definedName>
    <definedName name="ITEM6.3.1.2.8" localSheetId="4">#REF!</definedName>
    <definedName name="ITEM6.3.1.2.8" localSheetId="3">#REF!</definedName>
    <definedName name="ITEM6.3.1.2.8">#REF!</definedName>
    <definedName name="ITEM6.3.1.3.1" localSheetId="5">#REF!</definedName>
    <definedName name="ITEM6.3.1.3.1" localSheetId="0">#REF!</definedName>
    <definedName name="ITEM6.3.1.3.1" localSheetId="4">#REF!</definedName>
    <definedName name="ITEM6.3.1.3.1" localSheetId="3">#REF!</definedName>
    <definedName name="ITEM6.3.1.3.1">#REF!</definedName>
    <definedName name="ITEM6.3.1.3.2" localSheetId="5">#REF!</definedName>
    <definedName name="ITEM6.3.1.3.2" localSheetId="0">#REF!</definedName>
    <definedName name="ITEM6.3.1.3.2" localSheetId="4">#REF!</definedName>
    <definedName name="ITEM6.3.1.3.2" localSheetId="3">#REF!</definedName>
    <definedName name="ITEM6.3.1.3.2">#REF!</definedName>
    <definedName name="ITEM6.3.1.4.1" localSheetId="5">#REF!</definedName>
    <definedName name="ITEM6.3.1.4.1" localSheetId="0">#REF!</definedName>
    <definedName name="ITEM6.3.1.4.1" localSheetId="4">#REF!</definedName>
    <definedName name="ITEM6.3.1.4.1" localSheetId="3">#REF!</definedName>
    <definedName name="ITEM6.3.1.4.1">#REF!</definedName>
    <definedName name="ITEM6.3.1.4.2" localSheetId="5">#REF!</definedName>
    <definedName name="ITEM6.3.1.4.2" localSheetId="0">#REF!</definedName>
    <definedName name="ITEM6.3.1.4.2" localSheetId="4">#REF!</definedName>
    <definedName name="ITEM6.3.1.4.2" localSheetId="3">#REF!</definedName>
    <definedName name="ITEM6.3.1.4.2">#REF!</definedName>
    <definedName name="ITEM6.3.1.4.3" localSheetId="5">#REF!</definedName>
    <definedName name="ITEM6.3.1.4.3" localSheetId="0">#REF!</definedName>
    <definedName name="ITEM6.3.1.4.3" localSheetId="4">#REF!</definedName>
    <definedName name="ITEM6.3.1.4.3" localSheetId="3">#REF!</definedName>
    <definedName name="ITEM6.3.1.4.3">#REF!</definedName>
    <definedName name="ITEM6.3.1.5" localSheetId="5">#REF!</definedName>
    <definedName name="ITEM6.3.1.5" localSheetId="0">#REF!</definedName>
    <definedName name="ITEM6.3.1.5" localSheetId="4">#REF!</definedName>
    <definedName name="ITEM6.3.1.5" localSheetId="3">#REF!</definedName>
    <definedName name="ITEM6.3.1.5">#REF!</definedName>
    <definedName name="ITEM6.3.1.6" localSheetId="5">#REF!</definedName>
    <definedName name="ITEM6.3.1.6" localSheetId="0">#REF!</definedName>
    <definedName name="ITEM6.3.1.6" localSheetId="4">#REF!</definedName>
    <definedName name="ITEM6.3.1.6" localSheetId="3">#REF!</definedName>
    <definedName name="ITEM6.3.1.6">#REF!</definedName>
    <definedName name="ITEM6.3.1.7" localSheetId="5">#REF!</definedName>
    <definedName name="ITEM6.3.1.7" localSheetId="0">#REF!</definedName>
    <definedName name="ITEM6.3.1.7" localSheetId="4">#REF!</definedName>
    <definedName name="ITEM6.3.1.7" localSheetId="3">#REF!</definedName>
    <definedName name="ITEM6.3.1.7">#REF!</definedName>
    <definedName name="ITEM6.3.10" localSheetId="5">#REF!</definedName>
    <definedName name="ITEM6.3.10" localSheetId="0">#REF!</definedName>
    <definedName name="ITEM6.3.10" localSheetId="4">#REF!</definedName>
    <definedName name="ITEM6.3.10" localSheetId="3">#REF!</definedName>
    <definedName name="ITEM6.3.10">#REF!</definedName>
    <definedName name="ITEM6.3.11" localSheetId="5">#REF!</definedName>
    <definedName name="ITEM6.3.11" localSheetId="0">#REF!</definedName>
    <definedName name="ITEM6.3.11" localSheetId="4">#REF!</definedName>
    <definedName name="ITEM6.3.11" localSheetId="3">#REF!</definedName>
    <definedName name="ITEM6.3.11">#REF!</definedName>
    <definedName name="ITEM6.3.12.1" localSheetId="5">#REF!</definedName>
    <definedName name="ITEM6.3.12.1" localSheetId="0">#REF!</definedName>
    <definedName name="ITEM6.3.12.1" localSheetId="4">#REF!</definedName>
    <definedName name="ITEM6.3.12.1" localSheetId="3">#REF!</definedName>
    <definedName name="ITEM6.3.12.1">#REF!</definedName>
    <definedName name="ITEM6.3.12.2" localSheetId="5">#REF!</definedName>
    <definedName name="ITEM6.3.12.2" localSheetId="0">#REF!</definedName>
    <definedName name="ITEM6.3.12.2" localSheetId="4">#REF!</definedName>
    <definedName name="ITEM6.3.12.2" localSheetId="3">#REF!</definedName>
    <definedName name="ITEM6.3.12.2">#REF!</definedName>
    <definedName name="ITEM6.3.12.3" localSheetId="5">#REF!</definedName>
    <definedName name="ITEM6.3.12.3" localSheetId="0">#REF!</definedName>
    <definedName name="ITEM6.3.12.3" localSheetId="4">#REF!</definedName>
    <definedName name="ITEM6.3.12.3" localSheetId="3">#REF!</definedName>
    <definedName name="ITEM6.3.12.3">#REF!</definedName>
    <definedName name="ITEM6.3.13.1" localSheetId="5">#REF!</definedName>
    <definedName name="ITEM6.3.13.1" localSheetId="0">#REF!</definedName>
    <definedName name="ITEM6.3.13.1" localSheetId="4">#REF!</definedName>
    <definedName name="ITEM6.3.13.1" localSheetId="3">#REF!</definedName>
    <definedName name="ITEM6.3.13.1">#REF!</definedName>
    <definedName name="ITEM6.3.14.1" localSheetId="5">#REF!</definedName>
    <definedName name="ITEM6.3.14.1" localSheetId="0">#REF!</definedName>
    <definedName name="ITEM6.3.14.1" localSheetId="4">#REF!</definedName>
    <definedName name="ITEM6.3.14.1" localSheetId="3">#REF!</definedName>
    <definedName name="ITEM6.3.14.1">#REF!</definedName>
    <definedName name="ITEM6.3.14.2" localSheetId="5">#REF!</definedName>
    <definedName name="ITEM6.3.14.2" localSheetId="0">#REF!</definedName>
    <definedName name="ITEM6.3.14.2" localSheetId="4">#REF!</definedName>
    <definedName name="ITEM6.3.14.2" localSheetId="3">#REF!</definedName>
    <definedName name="ITEM6.3.14.2">#REF!</definedName>
    <definedName name="ITEM6.3.14.3" localSheetId="5">#REF!</definedName>
    <definedName name="ITEM6.3.14.3" localSheetId="0">#REF!</definedName>
    <definedName name="ITEM6.3.14.3" localSheetId="4">#REF!</definedName>
    <definedName name="ITEM6.3.14.3" localSheetId="3">#REF!</definedName>
    <definedName name="ITEM6.3.14.3">#REF!</definedName>
    <definedName name="ITEM6.3.2" localSheetId="5">#REF!</definedName>
    <definedName name="ITEM6.3.2" localSheetId="0">#REF!</definedName>
    <definedName name="ITEM6.3.2" localSheetId="4">#REF!</definedName>
    <definedName name="ITEM6.3.2" localSheetId="3">#REF!</definedName>
    <definedName name="ITEM6.3.2">#REF!</definedName>
    <definedName name="ITEM6.3.3.1.1" localSheetId="5">#REF!</definedName>
    <definedName name="ITEM6.3.3.1.1" localSheetId="0">#REF!</definedName>
    <definedName name="ITEM6.3.3.1.1" localSheetId="4">#REF!</definedName>
    <definedName name="ITEM6.3.3.1.1" localSheetId="3">#REF!</definedName>
    <definedName name="ITEM6.3.3.1.1">#REF!</definedName>
    <definedName name="ITEM6.3.3.1.2" localSheetId="5">#REF!</definedName>
    <definedName name="ITEM6.3.3.1.2" localSheetId="0">#REF!</definedName>
    <definedName name="ITEM6.3.3.1.2" localSheetId="4">#REF!</definedName>
    <definedName name="ITEM6.3.3.1.2" localSheetId="3">#REF!</definedName>
    <definedName name="ITEM6.3.3.1.2">#REF!</definedName>
    <definedName name="ITEM6.3.3.1.3" localSheetId="5">#REF!</definedName>
    <definedName name="ITEM6.3.3.1.3" localSheetId="0">#REF!</definedName>
    <definedName name="ITEM6.3.3.1.3" localSheetId="4">#REF!</definedName>
    <definedName name="ITEM6.3.3.1.3" localSheetId="3">#REF!</definedName>
    <definedName name="ITEM6.3.3.1.3">#REF!</definedName>
    <definedName name="ITEM6.3.3.1.4" localSheetId="5">#REF!</definedName>
    <definedName name="ITEM6.3.3.1.4" localSheetId="0">#REF!</definedName>
    <definedName name="ITEM6.3.3.1.4" localSheetId="4">#REF!</definedName>
    <definedName name="ITEM6.3.3.1.4" localSheetId="3">#REF!</definedName>
    <definedName name="ITEM6.3.3.1.4">#REF!</definedName>
    <definedName name="ITEM6.3.3.1.5" localSheetId="5">#REF!</definedName>
    <definedName name="ITEM6.3.3.1.5" localSheetId="0">#REF!</definedName>
    <definedName name="ITEM6.3.3.1.5" localSheetId="4">#REF!</definedName>
    <definedName name="ITEM6.3.3.1.5" localSheetId="3">#REF!</definedName>
    <definedName name="ITEM6.3.3.1.5">#REF!</definedName>
    <definedName name="ITEM6.3.3.2.1" localSheetId="5">#REF!</definedName>
    <definedName name="ITEM6.3.3.2.1" localSheetId="0">#REF!</definedName>
    <definedName name="ITEM6.3.3.2.1" localSheetId="4">#REF!</definedName>
    <definedName name="ITEM6.3.3.2.1" localSheetId="3">#REF!</definedName>
    <definedName name="ITEM6.3.3.2.1">#REF!</definedName>
    <definedName name="ITEM6.3.3.2.2" localSheetId="5">#REF!</definedName>
    <definedName name="ITEM6.3.3.2.2" localSheetId="0">#REF!</definedName>
    <definedName name="ITEM6.3.3.2.2" localSheetId="4">#REF!</definedName>
    <definedName name="ITEM6.3.3.2.2" localSheetId="3">#REF!</definedName>
    <definedName name="ITEM6.3.3.2.2">#REF!</definedName>
    <definedName name="ITEM6.3.3.2.3" localSheetId="5">#REF!</definedName>
    <definedName name="ITEM6.3.3.2.3" localSheetId="0">#REF!</definedName>
    <definedName name="ITEM6.3.3.2.3" localSheetId="4">#REF!</definedName>
    <definedName name="ITEM6.3.3.2.3" localSheetId="3">#REF!</definedName>
    <definedName name="ITEM6.3.3.2.3">#REF!</definedName>
    <definedName name="ITEM6.3.3.2.4" localSheetId="5">#REF!</definedName>
    <definedName name="ITEM6.3.3.2.4" localSheetId="0">#REF!</definedName>
    <definedName name="ITEM6.3.3.2.4" localSheetId="4">#REF!</definedName>
    <definedName name="ITEM6.3.3.2.4" localSheetId="3">#REF!</definedName>
    <definedName name="ITEM6.3.3.2.4">#REF!</definedName>
    <definedName name="ITEM6.3.3.2.5" localSheetId="5">#REF!</definedName>
    <definedName name="ITEM6.3.3.2.5" localSheetId="0">#REF!</definedName>
    <definedName name="ITEM6.3.3.2.5" localSheetId="4">#REF!</definedName>
    <definedName name="ITEM6.3.3.2.5" localSheetId="3">#REF!</definedName>
    <definedName name="ITEM6.3.3.2.5">#REF!</definedName>
    <definedName name="ITEM6.3.4" localSheetId="5">#REF!</definedName>
    <definedName name="ITEM6.3.4" localSheetId="0">#REF!</definedName>
    <definedName name="ITEM6.3.4" localSheetId="4">#REF!</definedName>
    <definedName name="ITEM6.3.4" localSheetId="3">#REF!</definedName>
    <definedName name="ITEM6.3.4">#REF!</definedName>
    <definedName name="ITEM6.3.6.1" localSheetId="5">#REF!</definedName>
    <definedName name="ITEM6.3.6.1" localSheetId="0">#REF!</definedName>
    <definedName name="ITEM6.3.6.1" localSheetId="4">#REF!</definedName>
    <definedName name="ITEM6.3.6.1" localSheetId="3">#REF!</definedName>
    <definedName name="ITEM6.3.6.1">#REF!</definedName>
    <definedName name="ITEM6.3.6.2" localSheetId="5">#REF!</definedName>
    <definedName name="ITEM6.3.6.2" localSheetId="0">#REF!</definedName>
    <definedName name="ITEM6.3.6.2" localSheetId="4">#REF!</definedName>
    <definedName name="ITEM6.3.6.2" localSheetId="3">#REF!</definedName>
    <definedName name="ITEM6.3.6.2">#REF!</definedName>
    <definedName name="ITEM6.3.6.3" localSheetId="5">#REF!</definedName>
    <definedName name="ITEM6.3.6.3" localSheetId="0">#REF!</definedName>
    <definedName name="ITEM6.3.6.3" localSheetId="4">#REF!</definedName>
    <definedName name="ITEM6.3.6.3" localSheetId="3">#REF!</definedName>
    <definedName name="ITEM6.3.6.3">#REF!</definedName>
    <definedName name="ITEM6.3.6.4" localSheetId="5">#REF!</definedName>
    <definedName name="ITEM6.3.6.4" localSheetId="0">#REF!</definedName>
    <definedName name="ITEM6.3.6.4" localSheetId="4">#REF!</definedName>
    <definedName name="ITEM6.3.6.4" localSheetId="3">#REF!</definedName>
    <definedName name="ITEM6.3.6.4">#REF!</definedName>
    <definedName name="ITEM6.3.7" localSheetId="5">#REF!</definedName>
    <definedName name="ITEM6.3.7" localSheetId="0">#REF!</definedName>
    <definedName name="ITEM6.3.7" localSheetId="4">#REF!</definedName>
    <definedName name="ITEM6.3.7" localSheetId="3">#REF!</definedName>
    <definedName name="ITEM6.3.7">#REF!</definedName>
    <definedName name="ITEM6.3.8.1" localSheetId="5">#REF!</definedName>
    <definedName name="ITEM6.3.8.1" localSheetId="0">#REF!</definedName>
    <definedName name="ITEM6.3.8.1" localSheetId="4">#REF!</definedName>
    <definedName name="ITEM6.3.8.1" localSheetId="3">#REF!</definedName>
    <definedName name="ITEM6.3.8.1">#REF!</definedName>
    <definedName name="ITEM6.3.8.2" localSheetId="5">#REF!</definedName>
    <definedName name="ITEM6.3.8.2" localSheetId="0">#REF!</definedName>
    <definedName name="ITEM6.3.8.2" localSheetId="4">#REF!</definedName>
    <definedName name="ITEM6.3.8.2" localSheetId="3">#REF!</definedName>
    <definedName name="ITEM6.3.8.2">#REF!</definedName>
    <definedName name="ITEM6.4.1" localSheetId="5">#REF!</definedName>
    <definedName name="ITEM6.4.1" localSheetId="0">#REF!</definedName>
    <definedName name="ITEM6.4.1" localSheetId="4">#REF!</definedName>
    <definedName name="ITEM6.4.1" localSheetId="3">#REF!</definedName>
    <definedName name="ITEM6.4.1">#REF!</definedName>
    <definedName name="ITEM6.4.2" localSheetId="5">#REF!</definedName>
    <definedName name="ITEM6.4.2" localSheetId="0">#REF!</definedName>
    <definedName name="ITEM6.4.2" localSheetId="4">#REF!</definedName>
    <definedName name="ITEM6.4.2" localSheetId="3">#REF!</definedName>
    <definedName name="ITEM6.4.2">#REF!</definedName>
    <definedName name="ITEM6.4.3" localSheetId="5">#REF!</definedName>
    <definedName name="ITEM6.4.3" localSheetId="0">#REF!</definedName>
    <definedName name="ITEM6.4.3" localSheetId="4">#REF!</definedName>
    <definedName name="ITEM6.4.3" localSheetId="3">#REF!</definedName>
    <definedName name="ITEM6.4.3">#REF!</definedName>
    <definedName name="ITEM6.4.4" localSheetId="5">#REF!</definedName>
    <definedName name="ITEM6.4.4" localSheetId="0">#REF!</definedName>
    <definedName name="ITEM6.4.4" localSheetId="4">#REF!</definedName>
    <definedName name="ITEM6.4.4" localSheetId="3">#REF!</definedName>
    <definedName name="ITEM6.4.4">#REF!</definedName>
    <definedName name="ITEM6.4.5.1" localSheetId="5">#REF!</definedName>
    <definedName name="ITEM6.4.5.1" localSheetId="0">#REF!</definedName>
    <definedName name="ITEM6.4.5.1" localSheetId="4">#REF!</definedName>
    <definedName name="ITEM6.4.5.1" localSheetId="3">#REF!</definedName>
    <definedName name="ITEM6.4.5.1">#REF!</definedName>
    <definedName name="ITEM6.4.5.2" localSheetId="5">#REF!</definedName>
    <definedName name="ITEM6.4.5.2" localSheetId="0">#REF!</definedName>
    <definedName name="ITEM6.4.5.2" localSheetId="4">#REF!</definedName>
    <definedName name="ITEM6.4.5.2" localSheetId="3">#REF!</definedName>
    <definedName name="ITEM6.4.5.2">#REF!</definedName>
    <definedName name="ITEM6.4.5.3" localSheetId="5">#REF!</definedName>
    <definedName name="ITEM6.4.5.3" localSheetId="0">#REF!</definedName>
    <definedName name="ITEM6.4.5.3" localSheetId="4">#REF!</definedName>
    <definedName name="ITEM6.4.5.3" localSheetId="3">#REF!</definedName>
    <definedName name="ITEM6.4.5.3">#REF!</definedName>
    <definedName name="ITEM6.4.5.4" localSheetId="5">#REF!</definedName>
    <definedName name="ITEM6.4.5.4" localSheetId="0">#REF!</definedName>
    <definedName name="ITEM6.4.5.4" localSheetId="4">#REF!</definedName>
    <definedName name="ITEM6.4.5.4" localSheetId="3">#REF!</definedName>
    <definedName name="ITEM6.4.5.4">#REF!</definedName>
    <definedName name="ITEM6.4.6.1" localSheetId="5">#REF!</definedName>
    <definedName name="ITEM6.4.6.1" localSheetId="0">#REF!</definedName>
    <definedName name="ITEM6.4.6.1" localSheetId="4">#REF!</definedName>
    <definedName name="ITEM6.4.6.1" localSheetId="3">#REF!</definedName>
    <definedName name="ITEM6.4.6.1">#REF!</definedName>
    <definedName name="ITEM6.4.6.2" localSheetId="5">#REF!</definedName>
    <definedName name="ITEM6.4.6.2" localSheetId="0">#REF!</definedName>
    <definedName name="ITEM6.4.6.2" localSheetId="4">#REF!</definedName>
    <definedName name="ITEM6.4.6.2" localSheetId="3">#REF!</definedName>
    <definedName name="ITEM6.4.6.2">#REF!</definedName>
    <definedName name="ITEM6.4.6.3" localSheetId="5">#REF!</definedName>
    <definedName name="ITEM6.4.6.3" localSheetId="0">#REF!</definedName>
    <definedName name="ITEM6.4.6.3" localSheetId="4">#REF!</definedName>
    <definedName name="ITEM6.4.6.3" localSheetId="3">#REF!</definedName>
    <definedName name="ITEM6.4.6.3">#REF!</definedName>
    <definedName name="ITEM6.4.6.4" localSheetId="5">#REF!</definedName>
    <definedName name="ITEM6.4.6.4" localSheetId="0">#REF!</definedName>
    <definedName name="ITEM6.4.6.4" localSheetId="4">#REF!</definedName>
    <definedName name="ITEM6.4.6.4" localSheetId="3">#REF!</definedName>
    <definedName name="ITEM6.4.6.4">#REF!</definedName>
    <definedName name="ITEM6.4.6.5" localSheetId="5">#REF!</definedName>
    <definedName name="ITEM6.4.6.5" localSheetId="0">#REF!</definedName>
    <definedName name="ITEM6.4.6.5" localSheetId="4">#REF!</definedName>
    <definedName name="ITEM6.4.6.5" localSheetId="3">#REF!</definedName>
    <definedName name="ITEM6.4.6.5">#REF!</definedName>
    <definedName name="ITEM6.5.1" localSheetId="5">#REF!</definedName>
    <definedName name="ITEM6.5.1" localSheetId="0">#REF!</definedName>
    <definedName name="ITEM6.5.1" localSheetId="4">#REF!</definedName>
    <definedName name="ITEM6.5.1" localSheetId="3">#REF!</definedName>
    <definedName name="ITEM6.5.1">#REF!</definedName>
    <definedName name="ITEM6.5.2" localSheetId="5">#REF!</definedName>
    <definedName name="ITEM6.5.2" localSheetId="0">#REF!</definedName>
    <definedName name="ITEM6.5.2" localSheetId="4">#REF!</definedName>
    <definedName name="ITEM6.5.2" localSheetId="3">#REF!</definedName>
    <definedName name="ITEM6.5.2">#REF!</definedName>
    <definedName name="ITEM6.6.1" localSheetId="5">#REF!</definedName>
    <definedName name="ITEM6.6.1" localSheetId="0">#REF!</definedName>
    <definedName name="ITEM6.6.1" localSheetId="4">#REF!</definedName>
    <definedName name="ITEM6.6.1" localSheetId="3">#REF!</definedName>
    <definedName name="ITEM6.6.1">#REF!</definedName>
    <definedName name="ITEM6.6.2" localSheetId="5">#REF!</definedName>
    <definedName name="ITEM6.6.2" localSheetId="0">#REF!</definedName>
    <definedName name="ITEM6.6.2" localSheetId="4">#REF!</definedName>
    <definedName name="ITEM6.6.2" localSheetId="3">#REF!</definedName>
    <definedName name="ITEM6.6.2">#REF!</definedName>
    <definedName name="ITEM6.7.1" localSheetId="5">#REF!</definedName>
    <definedName name="ITEM6.7.1" localSheetId="0">#REF!</definedName>
    <definedName name="ITEM6.7.1" localSheetId="4">#REF!</definedName>
    <definedName name="ITEM6.7.1" localSheetId="3">#REF!</definedName>
    <definedName name="ITEM6.7.1">#REF!</definedName>
    <definedName name="ITEM6.8.1" localSheetId="5">#REF!</definedName>
    <definedName name="ITEM6.8.1" localSheetId="0">#REF!</definedName>
    <definedName name="ITEM6.8.1" localSheetId="4">#REF!</definedName>
    <definedName name="ITEM6.8.1" localSheetId="3">#REF!</definedName>
    <definedName name="ITEM6.8.1">#REF!</definedName>
    <definedName name="ITEM6.9.1.1" localSheetId="5">#REF!</definedName>
    <definedName name="ITEM6.9.1.1" localSheetId="0">#REF!</definedName>
    <definedName name="ITEM6.9.1.1" localSheetId="4">#REF!</definedName>
    <definedName name="ITEM6.9.1.1" localSheetId="3">#REF!</definedName>
    <definedName name="ITEM6.9.1.1">#REF!</definedName>
    <definedName name="ITEM6.9.1.2" localSheetId="5">#REF!</definedName>
    <definedName name="ITEM6.9.1.2" localSheetId="0">#REF!</definedName>
    <definedName name="ITEM6.9.1.2" localSheetId="4">#REF!</definedName>
    <definedName name="ITEM6.9.1.2" localSheetId="3">#REF!</definedName>
    <definedName name="ITEM6.9.1.2">#REF!</definedName>
    <definedName name="L" localSheetId="5">#REF!</definedName>
    <definedName name="L" localSheetId="0">#REF!</definedName>
    <definedName name="L" localSheetId="4">#REF!</definedName>
    <definedName name="L" localSheetId="3">#REF!</definedName>
    <definedName name="L">#REF!</definedName>
    <definedName name="mc" localSheetId="5">#REF!</definedName>
    <definedName name="mc" localSheetId="0">#REF!</definedName>
    <definedName name="mc" localSheetId="4">#REF!</definedName>
    <definedName name="mc" localSheetId="3">#REF!</definedName>
    <definedName name="mc">#REF!</definedName>
    <definedName name="no_box">'[10]Worksheet'!$L$8</definedName>
    <definedName name="OLE_LINK1" localSheetId="0">'ใบรับรองแบบรูปและรายการ'!#REF!</definedName>
    <definedName name="pd" localSheetId="5">#REF!</definedName>
    <definedName name="pd" localSheetId="0">#REF!</definedName>
    <definedName name="pd" localSheetId="4">#REF!</definedName>
    <definedName name="pd" localSheetId="3">#REF!</definedName>
    <definedName name="pd">#REF!</definedName>
    <definedName name="PIPE1.2" localSheetId="5">'[2]25-27RC. PIPE(3หน้า)'!#REF!</definedName>
    <definedName name="PIPE1.2" localSheetId="0">'[2]25-27RC. PIPE(3หน้า)'!#REF!</definedName>
    <definedName name="PIPE1.2" localSheetId="4">'[2]25-27RC. PIPE(3หน้า)'!#REF!</definedName>
    <definedName name="PIPE1.2" localSheetId="3">'[2]25-27RC. PIPE(3หน้า)'!#REF!</definedName>
    <definedName name="PIPE1.2">'[2]25-27RC. PIPE(3หน้า)'!#REF!</definedName>
    <definedName name="PIPE1.5" localSheetId="5">'[2]25-27RC. PIPE(3หน้า)'!#REF!</definedName>
    <definedName name="PIPE1.5" localSheetId="0">'[2]25-27RC. PIPE(3หน้า)'!#REF!</definedName>
    <definedName name="PIPE1.5" localSheetId="4">'[2]25-27RC. PIPE(3หน้า)'!#REF!</definedName>
    <definedName name="PIPE1.5" localSheetId="3">'[2]25-27RC. PIPE(3หน้า)'!#REF!</definedName>
    <definedName name="PIPE1.5">'[2]25-27RC. PIPE(3หน้า)'!#REF!</definedName>
    <definedName name="PIPE40" localSheetId="5">'[2]25-27RC. PIPE(3หน้า)'!#REF!</definedName>
    <definedName name="PIPE40" localSheetId="0">'[2]25-27RC. PIPE(3หน้า)'!#REF!</definedName>
    <definedName name="PIPE40" localSheetId="4">'[2]25-27RC. PIPE(3หน้า)'!#REF!</definedName>
    <definedName name="PIPE40" localSheetId="3">'[2]25-27RC. PIPE(3หน้า)'!#REF!</definedName>
    <definedName name="PIPE40">'[2]25-27RC. PIPE(3หน้า)'!#REF!</definedName>
    <definedName name="PIPE60" localSheetId="5">'[2]25-27RC. PIPE(3หน้า)'!#REF!</definedName>
    <definedName name="PIPE60" localSheetId="0">'[2]25-27RC. PIPE(3หน้า)'!#REF!</definedName>
    <definedName name="PIPE60" localSheetId="4">'[2]25-27RC. PIPE(3หน้า)'!#REF!</definedName>
    <definedName name="PIPE60" localSheetId="3">'[2]25-27RC. PIPE(3หน้า)'!#REF!</definedName>
    <definedName name="PIPE60">'[2]25-27RC. PIPE(3หน้า)'!#REF!</definedName>
    <definedName name="PIPE80" localSheetId="5">'[2]25-27RC. PIPE(3หน้า)'!#REF!</definedName>
    <definedName name="PIPE80" localSheetId="0">'[2]25-27RC. PIPE(3หน้า)'!#REF!</definedName>
    <definedName name="PIPE80" localSheetId="4">'[2]25-27RC. PIPE(3หน้า)'!#REF!</definedName>
    <definedName name="PIPE80" localSheetId="3">'[2]25-27RC. PIPE(3หน้า)'!#REF!</definedName>
    <definedName name="PIPE80">'[2]25-27RC. PIPE(3หน้า)'!#REF!</definedName>
    <definedName name="_xlnm.Print_Area" localSheetId="5">'งวดงาน '!$A$1:$H$29</definedName>
    <definedName name="_xlnm.Print_Area" localSheetId="0">'ใบรับรองแบบรูปและรายการ'!$A$1:$E$30</definedName>
    <definedName name="_xlnm.Print_Area" localSheetId="4">'ปร.4'!$A$1:$J$158</definedName>
    <definedName name="_xlnm.Print_Area" localSheetId="2">'ปร.5 (ก)'!$A$1:$F$38</definedName>
    <definedName name="_xlnm.Print_Area" localSheetId="3">'ปร.5 (ข)'!$A$1:$F$32</definedName>
    <definedName name="_xlnm.Print_Area" localSheetId="1">'ปร.6'!$A$1:$D$37</definedName>
    <definedName name="_xlnm.Print_Titles" localSheetId="4">'ปร.4'!$1:$6</definedName>
    <definedName name="rb">'[8]10 ข้อมูลวัสดุ-ค่าดำเนิน'!$X$15</definedName>
    <definedName name="rb1">'[1]10 ข้อมูลวัสดุ-ค่าดำเนิน'!$X$15</definedName>
    <definedName name="rbb">'[8]10 ข้อมูลวัสดุ-ค่าดำเนิน'!$X$15</definedName>
    <definedName name="RET">'[11]11 ข้อมูลงานCon'!$R$11</definedName>
    <definedName name="ROCK.AC" localSheetId="5">'[2]3ข้อมูลวัสดุ-ค่าดำเนิน'!#REF!</definedName>
    <definedName name="ROCK.AC" localSheetId="0">'[2]3ข้อมูลวัสดุ-ค่าดำเนิน'!#REF!</definedName>
    <definedName name="ROCK.AC" localSheetId="4">'[2]3ข้อมูลวัสดุ-ค่าดำเนิน'!#REF!</definedName>
    <definedName name="ROCK.AC" localSheetId="3">'[2]3ข้อมูลวัสดุ-ค่าดำเนิน'!#REF!</definedName>
    <definedName name="ROCK.AC">'[2]3ข้อมูลวัสดุ-ค่าดำเนิน'!#REF!</definedName>
    <definedName name="rrr">'[7]10 ข้อมูลวัสดุ-ค่าดำเนิน'!$X$15</definedName>
    <definedName name="S" localSheetId="5">#REF!</definedName>
    <definedName name="S" localSheetId="0">#REF!</definedName>
    <definedName name="S" localSheetId="4">#REF!</definedName>
    <definedName name="S" localSheetId="3">#REF!</definedName>
    <definedName name="S">#REF!</definedName>
    <definedName name="SB">'[8]12 ข้อมูลงานไม้แบบ'!$W$29</definedName>
    <definedName name="sb1">'[1]12 ข้อมูลงานไม้แบบ'!$W$29</definedName>
    <definedName name="SBB">'[8]12 ข้อมูลงานไม้แบบ'!$W$29</definedName>
    <definedName name="sd30">#REF!</definedName>
    <definedName name="sd40">#REF!</definedName>
    <definedName name="sss">'[7]12 ข้อมูลงานไม้แบบ'!$W$29</definedName>
    <definedName name="st1">#REF!</definedName>
    <definedName name="st2">#REF!</definedName>
    <definedName name="st3">#REF!</definedName>
    <definedName name="wb">'[8]10 ข้อมูลวัสดุ-ค่าดำเนิน'!$X$19</definedName>
    <definedName name="wb1">'[1]10 ข้อมูลวัสดุ-ค่าดำเนิน'!$X$19</definedName>
    <definedName name="wbb">'[8]10 ข้อมูลวัสดุ-ค่าดำเนิน'!$X$19</definedName>
    <definedName name="ww">'[7]10 ข้อมูลวัสดุ-ค่าดำเนิน'!$X$19</definedName>
    <definedName name="xx" localSheetId="5">#REF!</definedName>
    <definedName name="xx" localSheetId="0">#REF!</definedName>
    <definedName name="xx" localSheetId="4">#REF!</definedName>
    <definedName name="xx">'[3]11 ข้อมูลงานCon'!$AB$30</definedName>
    <definedName name="yy" localSheetId="5">#REF!</definedName>
    <definedName name="yy" localSheetId="0">#REF!</definedName>
    <definedName name="yy" localSheetId="4">#REF!</definedName>
    <definedName name="yy">'[3]10 ข้อมูลวัสดุ-ค่าดำเนิน'!$X$15</definedName>
    <definedName name="ดินถม" localSheetId="5">#REF!</definedName>
    <definedName name="ดินถม" localSheetId="0">#REF!</definedName>
    <definedName name="ดินถม" localSheetId="4">#REF!</definedName>
    <definedName name="ดินถม" localSheetId="3">#REF!</definedName>
    <definedName name="ดินถม">#REF!</definedName>
    <definedName name="ทรายถม" localSheetId="5">#REF!</definedName>
    <definedName name="ทรายถม" localSheetId="0">#REF!</definedName>
    <definedName name="ทรายถม" localSheetId="4">#REF!</definedName>
    <definedName name="ทรายถม" localSheetId="3">#REF!</definedName>
    <definedName name="ทรายถม">#REF!</definedName>
    <definedName name="ทรายผสม" localSheetId="5">#REF!</definedName>
    <definedName name="ทรายผสม" localSheetId="0">#REF!</definedName>
    <definedName name="ทรายผสม" localSheetId="4">#REF!</definedName>
    <definedName name="ทรายผสม" localSheetId="3">#REF!</definedName>
    <definedName name="ทรายผสม">#REF!</definedName>
    <definedName name="ฟา" localSheetId="5">#REF!</definedName>
    <definedName name="ฟา" localSheetId="0">#REF!</definedName>
    <definedName name="ฟา" localSheetId="4">#REF!</definedName>
    <definedName name="ฟา" localSheetId="3">#REF!</definedName>
    <definedName name="ฟา">#REF!</definedName>
    <definedName name="ฟๅ" localSheetId="5">#REF!</definedName>
    <definedName name="ฟๅ" localSheetId="0">#REF!</definedName>
    <definedName name="ฟๅ" localSheetId="4">#REF!</definedName>
    <definedName name="ฟๅ" localSheetId="3">#REF!</definedName>
    <definedName name="ฟๅ">#REF!</definedName>
    <definedName name="มอนต่า" localSheetId="5">#REF!</definedName>
    <definedName name="มอนต่า" localSheetId="0">#REF!</definedName>
    <definedName name="มอนต่า" localSheetId="4">#REF!</definedName>
    <definedName name="มอนต่า" localSheetId="3">#REF!</definedName>
    <definedName name="มอนต่า">#REF!</definedName>
    <definedName name="ไม้แบบ1" localSheetId="5">#REF!</definedName>
    <definedName name="ไม้แบบ1" localSheetId="0">#REF!</definedName>
    <definedName name="ไม้แบบ1" localSheetId="4">#REF!</definedName>
    <definedName name="ไม้แบบ1" localSheetId="3">#REF!</definedName>
    <definedName name="ไม้แบบ1">#REF!</definedName>
    <definedName name="ไม้แบบ2" localSheetId="5">#REF!</definedName>
    <definedName name="ไม้แบบ2" localSheetId="0">#REF!</definedName>
    <definedName name="ไม้แบบ2" localSheetId="4">#REF!</definedName>
    <definedName name="ไม้แบบ2" localSheetId="3">#REF!</definedName>
    <definedName name="ไม้แบบ2">#REF!</definedName>
    <definedName name="สะพาน" localSheetId="5">#REF!</definedName>
    <definedName name="สะพาน" localSheetId="0">#REF!</definedName>
    <definedName name="สะพาน" localSheetId="4">#REF!</definedName>
    <definedName name="สะพาน" localSheetId="3">#REF!</definedName>
    <definedName name="สะพาน">#REF!</definedName>
    <definedName name="หยาบ" localSheetId="5">#REF!</definedName>
    <definedName name="หยาบ" localSheetId="0">#REF!</definedName>
    <definedName name="หยาบ" localSheetId="4">#REF!</definedName>
    <definedName name="หยาบ" localSheetId="3">#REF!</definedName>
    <definedName name="หยาบ">#REF!</definedName>
    <definedName name="หินsingle" localSheetId="5">#REF!</definedName>
    <definedName name="หินsingle" localSheetId="0">#REF!</definedName>
    <definedName name="หินsingle" localSheetId="4">#REF!</definedName>
    <definedName name="หินsingle" localSheetId="3">#REF!</definedName>
    <definedName name="หินsingle">#REF!</definedName>
    <definedName name="หินคลุก" localSheetId="5">#REF!</definedName>
    <definedName name="หินคลุก" localSheetId="0">#REF!</definedName>
    <definedName name="หินคลุก" localSheetId="4">#REF!</definedName>
    <definedName name="หินคลุก" localSheetId="3">#REF!</definedName>
    <definedName name="หินคลุก">#REF!</definedName>
    <definedName name="หินผสม" localSheetId="5">#REF!</definedName>
    <definedName name="หินผสม" localSheetId="0">#REF!</definedName>
    <definedName name="หินผสม" localSheetId="4">#REF!</definedName>
    <definedName name="หินผสม" localSheetId="3">#REF!</definedName>
    <definedName name="หินผสม">#REF!</definedName>
    <definedName name="หินแอสฟัลท์" localSheetId="5">#REF!</definedName>
    <definedName name="หินแอสฟัลท์" localSheetId="0">#REF!</definedName>
    <definedName name="หินแอสฟัลท์" localSheetId="4">#REF!</definedName>
    <definedName name="หินแอสฟัลท์" localSheetId="3">#REF!</definedName>
    <definedName name="หินแอสฟัลท์">#REF!</definedName>
  </definedNames>
  <calcPr fullCalcOnLoad="1"/>
</workbook>
</file>

<file path=xl/comments2.xml><?xml version="1.0" encoding="utf-8"?>
<comments xmlns="http://schemas.openxmlformats.org/spreadsheetml/2006/main">
  <authors>
    <author>Personal</author>
  </authors>
  <commentList>
    <comment ref="A28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Personal</author>
  </authors>
  <commentList>
    <comment ref="A28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Personal</author>
  </authors>
  <commentList>
    <comment ref="A19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<sst xmlns="http://schemas.openxmlformats.org/spreadsheetml/2006/main" count="489" uniqueCount="292">
  <si>
    <t>แบบเลขที่</t>
  </si>
  <si>
    <t>รายการเลขที่</t>
  </si>
  <si>
    <t>ลำดับที่</t>
  </si>
  <si>
    <t>รายการ</t>
  </si>
  <si>
    <t>ราคาวัสดุสิ่งของ</t>
  </si>
  <si>
    <t>ค่าแรงงาน</t>
  </si>
  <si>
    <t>หมายเหตุ</t>
  </si>
  <si>
    <t>จำนวน</t>
  </si>
  <si>
    <t>หน่วย</t>
  </si>
  <si>
    <t>ราคาต่อหน่วย</t>
  </si>
  <si>
    <t>จำนวนเงิน</t>
  </si>
  <si>
    <t>ตร.ม.</t>
  </si>
  <si>
    <t>และแรงงาน</t>
  </si>
  <si>
    <t>ค่าวัสดุ</t>
  </si>
  <si>
    <t>สรุปผลการประมาณราคาค่าก่อสร้าง</t>
  </si>
  <si>
    <t>ค่าวัสดุและค่าแรงงาน</t>
  </si>
  <si>
    <t>FACTOR F</t>
  </si>
  <si>
    <t>ค่าก่อสร้างทั้งหมด</t>
  </si>
  <si>
    <t>รวมเป็นเงิน (บาท)</t>
  </si>
  <si>
    <t>เงินล่วงหน้าจ่าย        0      %</t>
  </si>
  <si>
    <t>เงินประกันผลงานหัก        0       %</t>
  </si>
  <si>
    <t>ค่าภาษีมูลค่าเพิ่ม (VAT) 7 %</t>
  </si>
  <si>
    <t>ส่วนราชการ   กองออกแบบและพัฒนาอาคารสถานที่ มหาวิทยาลัยเทคโนโลยีราชมงคลศรีวิชัย</t>
  </si>
  <si>
    <t>บาท / ตร.ม.</t>
  </si>
  <si>
    <t xml:space="preserve">เฉลี่ยราคาประมาณ                  </t>
  </si>
  <si>
    <t>ค่าก่อสร้าง</t>
  </si>
  <si>
    <t>(บาท)</t>
  </si>
  <si>
    <t>(%)</t>
  </si>
  <si>
    <t>รวมทั้งสิ้น</t>
  </si>
  <si>
    <t xml:space="preserve">ตัวอักษร  :   </t>
  </si>
  <si>
    <t>ค่างานต้นทุน</t>
  </si>
  <si>
    <r>
      <t xml:space="preserve">แบบเลขที่ </t>
    </r>
    <r>
      <rPr>
        <sz val="14"/>
        <rFont val="Angsana New"/>
        <family val="1"/>
      </rPr>
      <t xml:space="preserve">  -                                                                </t>
    </r>
    <r>
      <rPr>
        <b/>
        <sz val="14"/>
        <rFont val="Angsana New"/>
        <family val="1"/>
      </rPr>
      <t>รายการเลขที่  -</t>
    </r>
  </si>
  <si>
    <t>ชุด</t>
  </si>
  <si>
    <t>แผ่น</t>
  </si>
  <si>
    <t xml:space="preserve">ขนาดเนื้อที่ก่อสร้างอาคาร                 </t>
  </si>
  <si>
    <t xml:space="preserve">                ใบรับรองแบบรูปและรายการ</t>
  </si>
  <si>
    <t>๑.๑  แบบสถาปัตยกรรม</t>
  </si>
  <si>
    <t>๑.๒  แบบวิศวกรรมโครงสร้าง</t>
  </si>
  <si>
    <t xml:space="preserve"> -</t>
  </si>
  <si>
    <t>๑.๓   แบบสุขาภิบาล</t>
  </si>
  <si>
    <t>๑.๔   แบบไฟฟ้า</t>
  </si>
  <si>
    <t>๑.๕   แบบระบบปรับอากาศ</t>
  </si>
  <si>
    <t>๑.๖   แบบรูปรวมทั้งหมด</t>
  </si>
  <si>
    <t>๒.๑  รายการก่อสร้างมาตรฐานหนึ่งเล่ม</t>
  </si>
  <si>
    <t>๒.๒ รายการก่อสร้างประกอบเฉพาะ</t>
  </si>
  <si>
    <t xml:space="preserve">        ๓.๑  แบบมาตรฐานที่เคยใช้มาแล้ว           </t>
  </si>
  <si>
    <t xml:space="preserve">        ๓.๒ แบบปรับปรุงจากแบบเก่า          </t>
  </si>
  <si>
    <t xml:space="preserve">        ๓.๓  แบบออกแบบใหม่            </t>
  </si>
  <si>
    <t>๔.๑  เนื้อที่อาคาร</t>
  </si>
  <si>
    <t>๔.๒  เนื้อที่อาคารรวมทั้งหมด</t>
  </si>
  <si>
    <t xml:space="preserve">ได้ตรวจรายการการใช้วัสดุในแบบรูปแล้ว มีระบุรายละเอียดหรือคุณลักษณะของรายการวัสดุ </t>
  </si>
  <si>
    <t>เป็นไปตามระเบียบสำนักนายกรัฐมนตรีว่าด้วยการพัสดุ</t>
  </si>
  <si>
    <t>ได้ตรวจแบบรูปและรายการจากข้อ ๑-๖ แล้ว ปรากฏว่าถูกต้องและมีครบ</t>
  </si>
  <si>
    <r>
      <t>ประมาณการโดย</t>
    </r>
    <r>
      <rPr>
        <sz val="16"/>
        <rFont val="Angsana New"/>
        <family val="1"/>
      </rPr>
      <t xml:space="preserve">    คณะกรรมการราคากลาง</t>
    </r>
  </si>
  <si>
    <t xml:space="preserve">                                        ..............................................................</t>
  </si>
  <si>
    <t>..............................................................                                     ..............................................................</t>
  </si>
  <si>
    <t>เงื่อนไขการใช้ตาราง Factor F</t>
  </si>
  <si>
    <t>ประเภทงาน</t>
  </si>
  <si>
    <t>ภาษี</t>
  </si>
  <si>
    <t>มูลค่าเพิ่ม</t>
  </si>
  <si>
    <t xml:space="preserve">ขนาด              </t>
  </si>
  <si>
    <t>สรุปค่าครุภัณฑ์จัดซื้อ</t>
  </si>
  <si>
    <t>แบบสรุปราคากลางงานก่อสร้างอาคาร</t>
  </si>
  <si>
    <t>สรุป</t>
  </si>
  <si>
    <t>ราคากลาง</t>
  </si>
  <si>
    <t>ม.</t>
  </si>
  <si>
    <t>ตัว</t>
  </si>
  <si>
    <t>งานพื้น</t>
  </si>
  <si>
    <t>งานผนัง</t>
  </si>
  <si>
    <t>งานหลังคา</t>
  </si>
  <si>
    <t>งานฝ้าเพดาน</t>
  </si>
  <si>
    <t>งานสุขภัณฑ์</t>
  </si>
  <si>
    <t>งานสี</t>
  </si>
  <si>
    <t>งานครุภัณฑ์</t>
  </si>
  <si>
    <t>VAT 7%</t>
  </si>
  <si>
    <t>งาน</t>
  </si>
  <si>
    <t>เจ้าของอาคาร  มหาวิทยาลัยเทคโนโลยีราชมงคลศรีวิชัย วิทยาเขตนครศรีธรรมราช  (ทุ่งใหญ่)</t>
  </si>
  <si>
    <t>สถานที่ก่อสร้าง  มหาวิทยาลัยเทคโนโลยีราชมงคลศรีวิชัย วิทยาเขตนครศรีธรรมราช  (ทุ่งใหญ่)</t>
  </si>
  <si>
    <r>
      <t>สถานที่ก่อสร้าง</t>
    </r>
    <r>
      <rPr>
        <sz val="14"/>
        <rFont val="Angsana New"/>
        <family val="1"/>
      </rPr>
      <t xml:space="preserve">  มหาวิทยาลัยเทคโนโลยีราชมงคลศรีวิชัย วิทยาเขตนครศรีธรรมราช  (ทุ่งใหญ่)</t>
    </r>
  </si>
  <si>
    <t>ใบแบ่งงวดงานและงวดเงิน</t>
  </si>
  <si>
    <t>มหาวิทยาลัยเทคโนโลยีราชมงคลศรีวิชัย</t>
  </si>
  <si>
    <t>เมตร</t>
  </si>
  <si>
    <r>
      <t xml:space="preserve">สถานที่ก่อสร้าง </t>
    </r>
    <r>
      <rPr>
        <sz val="16"/>
        <rFont val="Angsana New"/>
        <family val="1"/>
      </rPr>
      <t>มหาวิทยาลัยเทคโนโลยีราชมงคลศรีวิชัย ทุ่งใหญ่</t>
    </r>
  </si>
  <si>
    <t>งานโครงสร้าง</t>
  </si>
  <si>
    <t>งานปักผังเตรียมพื้นที่</t>
  </si>
  <si>
    <t>ลบ.ม.</t>
  </si>
  <si>
    <t xml:space="preserve">คอนกรีตหยาบ </t>
  </si>
  <si>
    <t>ไม้แบบทั่วไป</t>
  </si>
  <si>
    <t>RB 6มม.</t>
  </si>
  <si>
    <t>ก.ก.</t>
  </si>
  <si>
    <t>RB 9 มม.</t>
  </si>
  <si>
    <t>DB 12 มม.</t>
  </si>
  <si>
    <t>DB 16 มม.</t>
  </si>
  <si>
    <t>แผ่นพลาสติกกันชื้น</t>
  </si>
  <si>
    <t>ลวดผูกเหล็ก</t>
  </si>
  <si>
    <t>ตะปู</t>
  </si>
  <si>
    <t>รวมเงินงานโครงสร้าง</t>
  </si>
  <si>
    <t>ท่อน</t>
  </si>
  <si>
    <t>รวมเงินงานหลังคา</t>
  </si>
  <si>
    <t>รวมเงินงานพื้น</t>
  </si>
  <si>
    <t>ผนังก่ออิฐมอญ ครึ่งแผ่น</t>
  </si>
  <si>
    <t>ฉาบปูนเรียบ</t>
  </si>
  <si>
    <t xml:space="preserve">เอ็นทับหลัง ค.ส.ล </t>
  </si>
  <si>
    <t>คอนกรีตบล็อคก่อผนัง ชนิดช่องระบายอากาศแบบกันฝน</t>
  </si>
  <si>
    <t>ก้อน</t>
  </si>
  <si>
    <t>รวมเงินงานผนัง</t>
  </si>
  <si>
    <t>รวมเงินงานฝ้าเพดาน</t>
  </si>
  <si>
    <t>งานประตู - หน้าต่าง</t>
  </si>
  <si>
    <t>รวมค่าติดตั้ง</t>
  </si>
  <si>
    <t>รวมเงินงานประตู - หน้าต่าง</t>
  </si>
  <si>
    <t>งานทาสี</t>
  </si>
  <si>
    <t>สีน้ำอะครีลิค กึ่งเงา</t>
  </si>
  <si>
    <t>รวมเงินงานสี</t>
  </si>
  <si>
    <t>อัน</t>
  </si>
  <si>
    <t>รวมเงินงานสุขภัณฑ์</t>
  </si>
  <si>
    <t>๕.๑  ไม่มี</t>
  </si>
  <si>
    <t xml:space="preserve">                                             ลงชื่อ .......................................................</t>
  </si>
  <si>
    <t>ผู้อำนวยการกองออกแบบและพัฒนาอาคารสถานที่</t>
  </si>
  <si>
    <t>ตำบลทุ่งใหญ่  อำเภอทุ่งใหญ่  จังหวันครศรีธรรมราช</t>
  </si>
  <si>
    <t xml:space="preserve">งวดที่ 1 </t>
  </si>
  <si>
    <t xml:space="preserve">งวดสุดท้าย </t>
  </si>
  <si>
    <t xml:space="preserve">รายการก่อสร้างทั้งหมด รวมทั้งทำตามข้อตกลงในสัญญา เก็บเศษวัสดุ และสิ่งก่อสร้างต่างๆ     </t>
  </si>
  <si>
    <t>ทำความสะอาดพื้นที่และได้รับการตรวจรับ จากคณะกรรมการตรวจการจ้าง</t>
  </si>
  <si>
    <t>ลงชื่อ ...................................................... ผู้แบ่งงวดงานและงวดเงิน</t>
  </si>
  <si>
    <r>
      <rPr>
        <b/>
        <u val="single"/>
        <sz val="16"/>
        <rFont val="Angsana New"/>
        <family val="1"/>
      </rPr>
      <t>หมายเหตุ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  การคิดเงินจากเปอร์เซ็นต์ในการแบ่งงวดงานในสัญญาจ้างที่ลงนาม  จะนับตั้งแต่หลักพันลงไป</t>
    </r>
  </si>
  <si>
    <t xml:space="preserve">                     รวมไว้ในงวดสุดท้าย</t>
  </si>
  <si>
    <t>งานประตู-หน้าต่าง</t>
  </si>
  <si>
    <t>อุปกรณ์อื่นๆ</t>
  </si>
  <si>
    <t xml:space="preserve">งานรื้อถอน </t>
  </si>
  <si>
    <t xml:space="preserve"> </t>
  </si>
  <si>
    <t>รื้อขนไป</t>
  </si>
  <si>
    <t>งานรื้อถอนสุขภัณฑ์ในห้องน้ำทั้งหมด</t>
  </si>
  <si>
    <t>งานรื้อถอนหน้าต่าง น.2</t>
  </si>
  <si>
    <t>งานรื้อถอนฝ้าเพดานทั้งหมด</t>
  </si>
  <si>
    <t>งานรื้อถอนกระเบื้องหลังคาทั้งหมด</t>
  </si>
  <si>
    <t>รวมงานรื้อถอน</t>
  </si>
  <si>
    <t>งานรื้อถอนหน้าต่าง น.1</t>
  </si>
  <si>
    <t>งานรื้อถอนหน้าต่าง น.3</t>
  </si>
  <si>
    <t>งานรื้อถอนประตู ป.1</t>
  </si>
  <si>
    <t>งานรื้อถอนประตู ป.2</t>
  </si>
  <si>
    <t>งานรื้อถอนคอนกรีตพื้นบริเวณซักล้างออกทั้งหมด</t>
  </si>
  <si>
    <t>งานรื้อถอนผนังและพื้นกระเบื้องในห้องน้ำออกทั้งหมด</t>
  </si>
  <si>
    <t>ขูดลอกสีเดิมประตู-หน้าต่าง ทั้งหมด</t>
  </si>
  <si>
    <t>ขูดลอกสีเดิมผนังทั้งหมด ทั้งภายในและภายนอก</t>
  </si>
  <si>
    <t>ขุดดิน-ถมกลับ</t>
  </si>
  <si>
    <t>ทรายหยาบ</t>
  </si>
  <si>
    <t xml:space="preserve">คอนกรีตโครงสร้าง 240 ksc. </t>
  </si>
  <si>
    <t>บดอัดดินเดิม</t>
  </si>
  <si>
    <t>ฝ้าเพดานยิปซั่มบอร์ดฉาบเรีย ทาสี หนา 9 มม.โครงเคร่าเหล็กชุบสังกะสี</t>
  </si>
  <si>
    <t>ฝ้าเพดานยิปซั่มบอร์ดฉาบเรียบ ทาสี หนา 9 มม.(โครงเคร่าของเดิม)</t>
  </si>
  <si>
    <t>งานรื้อถอน</t>
  </si>
  <si>
    <t>งานรื้อถอนผนัง 1 เพื่อใส่ประตู 3</t>
  </si>
  <si>
    <t>กระเบื้องลอนคู่ ขนาด 0.50x1.20 ม. หนา 5 มม.</t>
  </si>
  <si>
    <t xml:space="preserve">ตะปูเกลียว ขนาด 1½" </t>
  </si>
  <si>
    <t>บุกระเบื้องผนังเซรามิค ขนาด 8"x8" ผิวมัน</t>
  </si>
  <si>
    <t>ป.1A</t>
  </si>
  <si>
    <t>ป.3</t>
  </si>
  <si>
    <t>ที่ใส่สบู่ ชนิดติดผนัง</t>
  </si>
  <si>
    <t>ราวแขวนผ้า ชนิดติดผนัง</t>
  </si>
  <si>
    <t>ฝักบัวอาบน้ำ ชนิดสายอ่อนพร้อมวาล์วเปิดปิดน้ำ</t>
  </si>
  <si>
    <t>ก๊อกน้ำสเตนเลสต่อท่อ P.V.C.</t>
  </si>
  <si>
    <t>รื้อกอง</t>
  </si>
  <si>
    <t>โถส้วม แบบนั่งยอง ไม่มีฐาน ราดน้ำ</t>
  </si>
  <si>
    <t>ตะแกรงดักขยะสเตนเลสเส้นผ่าศูนย์กลาง 2"</t>
  </si>
  <si>
    <t>งานระบบไฟฟ้า</t>
  </si>
  <si>
    <t>รื้อถอนโคมไฟฟ้า</t>
  </si>
  <si>
    <t>โคม</t>
  </si>
  <si>
    <t>รื้อถอนระบบสายเมน</t>
  </si>
  <si>
    <t>รื้อถอนเต้ารับ และ สวิตซ์ไฟฟ้า และ อุปกรณ์ไฟฟ้าอื่น</t>
  </si>
  <si>
    <t>ตู้ Consumer Unit 10 วงจร 1เฟส พร้อมบาร์กราวด์</t>
  </si>
  <si>
    <t>ตู้</t>
  </si>
  <si>
    <t>−ลูกย่อย CB 1P 16 AT IC 6 KA</t>
  </si>
  <si>
    <t>−ลูกย่อย CB 1P 10 AT IC 6 KA</t>
  </si>
  <si>
    <t>เครื่อง</t>
  </si>
  <si>
    <t>Timer Switch  แบบ 24 ชั่วโมง พร้อม กล่องพลาสติก</t>
  </si>
  <si>
    <t>เต้ารับไฟฟ้าคุ่ มีกราวด์</t>
  </si>
  <si>
    <t>สายไฟฟ้า THW-A  16  sq.mm. (สายเมน)</t>
  </si>
  <si>
    <t>สายไฟฟ้า THW 4   sq.mm.       (สายดิน)</t>
  </si>
  <si>
    <t>สายไฟฟ้า THW 2.5 sq.mm.</t>
  </si>
  <si>
    <t>สายไฟฟ้า THW 1.5 sq.mm.</t>
  </si>
  <si>
    <t xml:space="preserve">ท่อ IMC Ø 25 mm. (  เส้นละ 3เมตร ) </t>
  </si>
  <si>
    <t>เส้น</t>
  </si>
  <si>
    <t>ท่อ PVC Ø 20 mm. สีขาว  ( เส้นละ3เมตร )</t>
  </si>
  <si>
    <t>หมวกเข้าสาย  ( หัวงูเห่า )  25 mm.</t>
  </si>
  <si>
    <t>เหล็กช่อง + ลูกถ้วย+ลูกแลก+น็อต</t>
  </si>
  <si>
    <t>ฟรีฟอร์ม #16 mm.</t>
  </si>
  <si>
    <t>แท่งกราวด์หรอดชุบ 5/8"  ยาว 3 เมตร</t>
  </si>
  <si>
    <t>รวมเงิน</t>
  </si>
  <si>
    <t>งานไฟฟ้า</t>
  </si>
  <si>
    <t>งานรื้อถอน (ข้อ1)</t>
  </si>
  <si>
    <t>งานโครงสร้าง ( ข้อ2 )</t>
  </si>
  <si>
    <t>งานสถาปัตยกรรม (ข้อ3-8)</t>
  </si>
  <si>
    <t>งานสุขภัณฑ์ (ข้อ9)</t>
  </si>
  <si>
    <t>งานระบบไฟฟ้า ( ข้อ10 )</t>
  </si>
  <si>
    <t xml:space="preserve">งานครุภัณฑ์ </t>
  </si>
  <si>
    <t>เหล็กกล่องสีเหลียม ขนาด 1"x2"  หนา 1.2 มม. (8.04 กก./ท่อน)</t>
  </si>
  <si>
    <t xml:space="preserve">ตะขอยึดกระเบื้อง </t>
  </si>
  <si>
    <t>ค่าแรงติดตั้งกระเบื้องลอนคู่</t>
  </si>
  <si>
    <t>1 ตร.ม.=79.33 บ.</t>
  </si>
  <si>
    <t>1 แผ่น คิด 2.40 ตร.ม.</t>
  </si>
  <si>
    <t xml:space="preserve"> โครงเคร่าเหล็กชุบสังกะสี</t>
  </si>
  <si>
    <t>ฝ้าเพดานสมาร์ทบอร์ด เซาะร่อง 3 นิ้ว ระบายอากาศ (ขนาด 60x120x0.4 ซม.)</t>
  </si>
  <si>
    <t>ประมาณราคาตามแบบ ปร. 4                                           จำนวน    9      แผ่น</t>
  </si>
  <si>
    <r>
      <rPr>
        <b/>
        <sz val="14"/>
        <rFont val="Angsana New"/>
        <family val="1"/>
      </rPr>
      <t>แบบ ปร. 4 และ ปร. 5  ที่แนบ</t>
    </r>
    <r>
      <rPr>
        <sz val="14"/>
        <rFont val="Angsana New"/>
        <family val="1"/>
      </rPr>
      <t xml:space="preserve">                                     จำนวน    11            แผ่น</t>
    </r>
  </si>
  <si>
    <t>ที่</t>
  </si>
  <si>
    <r>
      <t>เป็นจำนวนเงิน  35</t>
    </r>
    <r>
      <rPr>
        <b/>
        <sz val="16"/>
        <rFont val="Angsana New"/>
        <family val="1"/>
      </rPr>
      <t>%</t>
    </r>
    <r>
      <rPr>
        <sz val="16"/>
        <rFont val="Angsana New"/>
        <family val="1"/>
      </rPr>
      <t xml:space="preserve"> ของค่าก่อสร้างตามสัญญา จ่ายให้เมื่อผู้รับจ้างได้ทำงาน </t>
    </r>
  </si>
  <si>
    <r>
      <t>การชำระเงิน    จำนวนงวด</t>
    </r>
    <r>
      <rPr>
        <b/>
        <sz val="16"/>
        <rFont val="Angsana New"/>
        <family val="1"/>
      </rPr>
      <t xml:space="preserve">  2</t>
    </r>
    <r>
      <rPr>
        <sz val="16"/>
        <rFont val="Angsana New"/>
        <family val="1"/>
      </rPr>
      <t xml:space="preserve">  งวด  ดังต่อไปนี้</t>
    </r>
  </si>
  <si>
    <r>
      <t>เป็นจำนวนเงิน  65</t>
    </r>
    <r>
      <rPr>
        <b/>
        <sz val="16"/>
        <rFont val="Angsana New"/>
        <family val="1"/>
      </rPr>
      <t>%</t>
    </r>
    <r>
      <rPr>
        <sz val="16"/>
        <rFont val="Angsana New"/>
        <family val="1"/>
      </rPr>
      <t xml:space="preserve"> ของค่าก่อสร้างตามสัญญาจ่ายให้เมื่อผู้รับจ้างได้ทำงาน  </t>
    </r>
  </si>
  <si>
    <t>งานผนัง งานพื้น งานติดตั้งฝ้าเพดาน งานประตู-หน้าต่าง งานสุขภัณฑ์</t>
  </si>
  <si>
    <t>รวมงานปรับปรุงต่อเติมบ้านพักฟาร์มนักศึกษา จำนวน 1 หลัง</t>
  </si>
  <si>
    <t xml:space="preserve">น.1A (รวมค่าเหล็กดัดด้วย) </t>
  </si>
  <si>
    <t>ฝ่าย/งาน วิศวกรรม กองออกแบบและพัฒนาอาคารสถานที่ มหาวิทยาลัยเทคโนโลยีราชมงคลศริวิชัย สงขลา</t>
  </si>
  <si>
    <t>-</t>
  </si>
  <si>
    <t>ครอบสันโค้งหลังคา  ขนาด 0.23x0.50 ม. หนา 5 มม.</t>
  </si>
  <si>
    <t>ครอบข้าง  ขนาด 0.20x0.60 ม. หนา 5 มม.</t>
  </si>
  <si>
    <t>ครอบปิดจั่ว ขนาด 0.30x0.17 ม. หนา 5 มม.</t>
  </si>
  <si>
    <t>ดินถม</t>
  </si>
  <si>
    <t>ซ่อนรายการกันสาด</t>
  </si>
  <si>
    <t>ไม้แบบทั่วไป (ค่าแรง)</t>
  </si>
  <si>
    <t>พานิชย์พัทลุง</t>
  </si>
  <si>
    <t>พื้น 5. ค.ส.ล ขัดเรียบ (ขัดมัน)</t>
  </si>
  <si>
    <t>พื้น 4. ปูกระเบื้องแกรนิโต้ ขนาด 60x60 ซม.</t>
  </si>
  <si>
    <t xml:space="preserve">พื้น 6. ปูกระเบื้องเซรามิคกันลื่น ขนาด 8"x8" </t>
  </si>
  <si>
    <t>พื้น 7. ค.ส.ล ขัดหยาบ</t>
  </si>
  <si>
    <t>ป.3A</t>
  </si>
  <si>
    <t xml:space="preserve">น.5 </t>
  </si>
  <si>
    <t xml:space="preserve">น.3A (รวมค่าเหล็กดัดด้วย) </t>
  </si>
  <si>
    <t>น.6 (รวมค่าเหล็กดัดด้วย)</t>
  </si>
  <si>
    <t xml:space="preserve">น.7 (รวมค่าเหล็กดัดด้วย) </t>
  </si>
  <si>
    <t>กันสาด คสล. หน้าต่าง 6</t>
  </si>
  <si>
    <t>เหล็ก C ขนาด 125 x 50 x 20 หนา 3.2 มม. (36.5 กก./ท่อน)</t>
  </si>
  <si>
    <t>เหล็ก C ขนาด 100 x 50 x 20 หนา 2.3 มม. (23.5 กก./ท่อน)</t>
  </si>
  <si>
    <r>
      <t xml:space="preserve">ฝ่าย/งาน </t>
    </r>
    <r>
      <rPr>
        <sz val="16"/>
        <rFont val="Angsana New"/>
        <family val="1"/>
      </rPr>
      <t xml:space="preserve">หน่วยงานวิศวกรรม                                   </t>
    </r>
    <r>
      <rPr>
        <b/>
        <sz val="16"/>
        <rFont val="Angsana New"/>
        <family val="1"/>
      </rPr>
      <t>สำนัก/กอง</t>
    </r>
    <r>
      <rPr>
        <sz val="16"/>
        <rFont val="Angsana New"/>
        <family val="1"/>
      </rPr>
      <t xml:space="preserve"> ออกแบบและพัฒนาอาคารสถานที่                                  </t>
    </r>
    <r>
      <rPr>
        <b/>
        <sz val="16"/>
        <rFont val="Angsana New"/>
        <family val="1"/>
      </rPr>
      <t>กรม</t>
    </r>
    <r>
      <rPr>
        <sz val="16"/>
        <rFont val="Angsana New"/>
        <family val="1"/>
      </rPr>
      <t xml:space="preserve">   มหาวิทยาลัยเทคโนโลยีราชมงคลศรีวิชัย </t>
    </r>
  </si>
  <si>
    <t xml:space="preserve">                                                                       ..............................................................</t>
  </si>
  <si>
    <t xml:space="preserve">                                                                              (.นายวิศิษฎ์ศักด์ ทับยัง.)</t>
  </si>
  <si>
    <t xml:space="preserve">                                                                     ประธานกรรมการกำหนดราคากลาง</t>
  </si>
  <si>
    <t xml:space="preserve">           (.นายวีระวัจน์ นุ้ยแก้ว.)                                                                (.นายอุดม นพรัตน์.)                           </t>
  </si>
  <si>
    <t xml:space="preserve">         กรรมการกำหนดราคากลาง                                                       กรรมการกำหนดราคากลาง</t>
  </si>
  <si>
    <t>ดอกเบี้ยเงินกู้           6      %</t>
  </si>
  <si>
    <t>รวมทั้งสิ้นค่าก่อสร้างทั้งโครงการ จำนวน 3 หลัง</t>
  </si>
  <si>
    <t>−Main ( กันดูด ) CB 2P   32 AT IC 10 KA (ตัดวงจรภายใน 0.04 วินาที )</t>
  </si>
  <si>
    <t xml:space="preserve">1,600 ลูเมน </t>
  </si>
  <si>
    <t xml:space="preserve">โคมไฟอกไก่ ใช้หลอด LED TUBE T8  1×16 W ความสว่าง ไม่น้อยกว่า </t>
  </si>
  <si>
    <t>โคมไฟฟ้ากันน้ำกันฝุ่น IP65 หลอด LED TUBE T8  1x8 W.</t>
  </si>
  <si>
    <t>ความสว่างไม่น้อยกว่า 800 ลูเมน</t>
  </si>
  <si>
    <t>โคมไฟกิ่งติดผนัง พร้อมหลอด LED 7 W. ความสว่างไม่น้อยกว่า 600 ลูเมน</t>
  </si>
  <si>
    <t>พัดลมแบบโคจรติดเพดาน ขนาด 16 นิ้ว</t>
  </si>
  <si>
    <t>ค่าติดตั้งพัดลมโคจรติเพดาน ขนาด 16 นิ้ว พร้อมสวิตซ์ควบคุม</t>
  </si>
  <si>
    <t>กิโลวัตต์ฮาวมิเตอร์ 10 (30) A</t>
  </si>
  <si>
    <t>สวิตซ์ทางเดียว 1 ตัว  /ชุด</t>
  </si>
  <si>
    <r>
      <t xml:space="preserve">สวิตซ์ทางเดียว 2 ตัว </t>
    </r>
    <r>
      <rPr>
        <i/>
        <sz val="14"/>
        <rFont val="Angsana New"/>
        <family val="1"/>
      </rPr>
      <t xml:space="preserve"> /</t>
    </r>
    <r>
      <rPr>
        <sz val="14"/>
        <rFont val="Angsana New"/>
        <family val="1"/>
      </rPr>
      <t xml:space="preserve">ชุด   </t>
    </r>
  </si>
  <si>
    <t>http://www.sashomemart.com/product/240676/www.igetweb.com</t>
  </si>
  <si>
    <t>เชิงชายสำเร็จรูป ขนาด 20x400x1.6 มม.  สีสักทอง</t>
  </si>
  <si>
    <t>ปิดลอนสำเร็จรูป ขนาด 15x400x1.6 มม  สีสักทอง</t>
  </si>
  <si>
    <t xml:space="preserve">สีน้ำมัน </t>
  </si>
  <si>
    <t>สีกันสนิม</t>
  </si>
  <si>
    <t>c100 + c125 + 1*2</t>
  </si>
  <si>
    <t>สพฐ.</t>
  </si>
  <si>
    <t xml:space="preserve">ราคา 25 บ/ก.ก. </t>
  </si>
  <si>
    <t>ไม้บังตา หน้ากว้าง 3" หนา 14 มม. ยาว 3.05 ม.</t>
  </si>
  <si>
    <t>สีฝ้าชายคา</t>
  </si>
  <si>
    <t>http://onestockhome.com/Default.aspx?pageid=99&amp;PRODUCT_ID=3113</t>
  </si>
  <si>
    <t>http://www.thailand-house.com/%E0%B8%9E%E0%B8%A5%E0%B8%B2%E0%B8%AA%E0%B8%95%E0%B8%B4%E0%B8%81%E0%B9%83%E0%B8%AA-%E0%B8%9F%E0%B8%B4%E0%B8%A5%E0%B9%8C%E0%B8%A1%E0%B9%83%E0%B8%AA-%E0%B8%A1%E0%B9%89%E0%B8%A7%E0%B8%99%E0%B8%9E%E0%B8%A5%E0%B8%B2%E0%B8%AA%E0%B8%95%E0%B8%B4%E0%B8%81-%E0%B8%9E%E0%B8%B5%E0%B8%A7%E0%B8%B5%E0%B8%8B%E0%B8%B5-PVC.html</t>
  </si>
  <si>
    <r>
      <t>กำหนดแล้วเสร็จ     ภายใน  60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 วัน</t>
    </r>
  </si>
  <si>
    <r>
      <rPr>
        <sz val="14"/>
        <rFont val="Angsana New"/>
        <family val="1"/>
      </rPr>
      <t xml:space="preserve">Factor F </t>
    </r>
    <r>
      <rPr>
        <b/>
        <sz val="14"/>
        <rFont val="Angsana New"/>
        <family val="1"/>
      </rPr>
      <t>(1.3043)</t>
    </r>
  </si>
  <si>
    <t xml:space="preserve">งานปรับปรุงต่อเติมบ้านพักฟาร์มนักศึกษา จำนวน 3 หลัง </t>
  </si>
  <si>
    <t>รวมราคางาน 3 หลัง</t>
  </si>
  <si>
    <t>อ่างหินขัด ขนาด 36x56x32 ซม.</t>
  </si>
  <si>
    <t>โต๊ะไฟเบอร์กลาสพร้อมม้านั่งยาว ชนิด 6 ที่นั่ง</t>
  </si>
  <si>
    <t>เมื่อวันที่  19  ตุลาคม  2559</t>
  </si>
  <si>
    <t>งบประมาณ  :   ….....๒,๐๐๐,๐๐๐ บาท..................................................................................</t>
  </si>
  <si>
    <t>หน่วยงาน    :  ...........มหาวิทยาลัยเทคโนโลยีราชมงคลศรีวิชัย วิทยาเขตนครศรีธรรมราช (ทุ่งใหญ่) ...............</t>
  </si>
  <si>
    <t xml:space="preserve">                  ( นายวีระวัจน์ นุ้ยแก้ว)</t>
  </si>
  <si>
    <t xml:space="preserve">รื้อถอนทั้งหมด งานโครงสร้าง และงานหลังคา ทั้งหมด ตามรูปแบบรายการ </t>
  </si>
  <si>
    <t>งานระบบไฟฟ้า งานสี งานครุภัณฑ์และทำงานอื่นๆ ที่เหลือที่ปรากฏตามรูปแบบ</t>
  </si>
  <si>
    <t xml:space="preserve">เป็นที่เรียบร้อยแล้ว </t>
  </si>
  <si>
    <t>กำหนดแล้วเสร็จ ภายใน 60  วันนับถัดจากวันลงนามในสัญญา</t>
  </si>
  <si>
    <t>กำหนดแล้วเสร็จภายใน 30 วัน นับถัดจากวันลงนามในสัญญา</t>
  </si>
  <si>
    <r>
      <t xml:space="preserve">รายการประมาณราคาก่อสร้างโครงการ </t>
    </r>
    <r>
      <rPr>
        <sz val="14"/>
        <rFont val="Angsana New"/>
        <family val="1"/>
      </rPr>
      <t xml:space="preserve">ปรับปรุงต่อเติมบ้านพักงานฟาร์มนักศึกษา 1 งาน ต.ทุ่งใหญ่ อ.ทุ่งใหญ่ จ.นครศรีธรรมราช </t>
    </r>
  </si>
  <si>
    <t xml:space="preserve">โครงการ       :  ……...ปรับปรุงต่อเติมบ้านพักงานฟาร์มนักศึกษา ๑ งาน ตำบลทุ่งใหญ่ อำเภอทุ่งใหญ่ จังหวัดนครศรีธรรมราช </t>
  </si>
  <si>
    <r>
      <t xml:space="preserve">๑.  </t>
    </r>
    <r>
      <rPr>
        <u val="single"/>
        <sz val="16"/>
        <rFont val="TH SarabunIT๙"/>
        <family val="2"/>
      </rPr>
      <t>จำนวนแบบรูป</t>
    </r>
  </si>
  <si>
    <r>
      <t xml:space="preserve">๒.  </t>
    </r>
    <r>
      <rPr>
        <u val="single"/>
        <sz val="16"/>
        <rFont val="TH SarabunIT๙"/>
        <family val="2"/>
      </rPr>
      <t>รายการประกอบแบบรูป</t>
    </r>
    <r>
      <rPr>
        <sz val="16"/>
        <rFont val="TH SarabunIT๙"/>
        <family val="2"/>
      </rPr>
      <t xml:space="preserve">    </t>
    </r>
  </si>
  <si>
    <r>
      <t xml:space="preserve">๓.  </t>
    </r>
    <r>
      <rPr>
        <u val="single"/>
        <sz val="16"/>
        <rFont val="TH SarabunIT๙"/>
        <family val="2"/>
      </rPr>
      <t>ชนิดแบบรูป</t>
    </r>
  </si>
  <si>
    <r>
      <t xml:space="preserve">๔.  </t>
    </r>
    <r>
      <rPr>
        <u val="single"/>
        <sz val="16"/>
        <rFont val="TH SarabunIT๙"/>
        <family val="2"/>
      </rPr>
      <t>เนื้อที่อาคาร</t>
    </r>
  </si>
  <si>
    <r>
      <t xml:space="preserve">๕.  </t>
    </r>
    <r>
      <rPr>
        <u val="single"/>
        <sz val="16"/>
        <rFont val="TH SarabunIT๙"/>
        <family val="2"/>
      </rPr>
      <t>รายการครุภัณฑ์</t>
    </r>
  </si>
  <si>
    <r>
      <t xml:space="preserve">๖.  </t>
    </r>
    <r>
      <rPr>
        <u val="single"/>
        <sz val="16"/>
        <rFont val="TH SarabunIT๙"/>
        <family val="2"/>
      </rPr>
      <t>รายการวัสดุ</t>
    </r>
  </si>
  <si>
    <r>
      <t xml:space="preserve">๗.  </t>
    </r>
    <r>
      <rPr>
        <u val="single"/>
        <sz val="16"/>
        <rFont val="TH SarabunIT๙"/>
        <family val="2"/>
      </rPr>
      <t>การตรวจและรับรอง</t>
    </r>
  </si>
  <si>
    <t xml:space="preserve">โครงการ  ปรับปรุงต่อเติมบ้านพักงานฟาร์มนักศึกษา 1 งาน ต.ทุ่งใหญ่ อ.ทุ่งใหญ่ จ.นครศรีธรรมราช </t>
  </si>
  <si>
    <r>
      <t>รายการประมาณราคาก่อสร้างโครงการ</t>
    </r>
    <r>
      <rPr>
        <sz val="16"/>
        <rFont val="Angsana New"/>
        <family val="1"/>
      </rPr>
      <t xml:space="preserve"> ปรับปรุงต่อเติมบ้านพักงานฟาร์มนักศึกษา 1 งาน ต.ทุ่งใหญ่ อ.ทุ่งใหญ่ จ.นครศรีธรรมราช </t>
    </r>
  </si>
  <si>
    <t>โครงการ.ปรับปรุงต่อเติมบ้านพักงานฟาร์มนักศึกษา 1 งาน</t>
  </si>
  <si>
    <r>
      <t>ประมาณการเมื่อ</t>
    </r>
    <r>
      <rPr>
        <sz val="14"/>
        <rFont val="Angsana New"/>
        <family val="1"/>
      </rPr>
      <t xml:space="preserve">  วันที่ 19  ตุลาคม  2559                    ราคากลางเห็นชอบเมื่อวันที่  24  ตุลาคม  2559</t>
    </r>
  </si>
  <si>
    <t xml:space="preserve">                             ราคากลางเห็นชอบเมื่อวันที่  24  ตุลาคม  2559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</si>
</sst>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_-* #,##0.0000_-;\-* #,##0.0000_-;_-* &quot;-&quot;??_-;_-@_-"/>
    <numFmt numFmtId="194" formatCode="_-* #,##0.00000_-;\-* #,##0.00000_-;_-* &quot;-&quot;?????_-;_-@_-"/>
    <numFmt numFmtId="195" formatCode="\t0.00E+00"/>
    <numFmt numFmtId="196" formatCode="&quot;฿&quot;\t#,##0_);\(&quot;฿&quot;\t#,##0\)"/>
    <numFmt numFmtId="197" formatCode="m/d/yy\ hh:mm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#,##0.0_);\(#,##0.0\)"/>
    <numFmt numFmtId="201" formatCode="0.0&quot;  &quot;"/>
    <numFmt numFmtId="202" formatCode="#,##0.000000&quot; &quot;"/>
    <numFmt numFmtId="203" formatCode="#,###&quot;   &quot;"/>
    <numFmt numFmtId="204" formatCode="General_)"/>
    <numFmt numFmtId="205" formatCode="dd\-mm\-yy"/>
    <numFmt numFmtId="206" formatCode="_-* #,##0.0_-;\-* #,##0.0_-;_-* &quot;-&quot;??_-;_-@_-"/>
    <numFmt numFmtId="207" formatCode="_-* #,##0.00_-;\-* #,##0.00_-;_-* &quot;-&quot;_-;_-@_-"/>
    <numFmt numFmtId="208" formatCode="_-* #,##0.00000_-;\-* #,##0.00000_-;_-* &quot;-&quot;??_-;_-@_-"/>
    <numFmt numFmtId="209" formatCode="_(* #,##0.0000_);_(* \(#,##0.0000\);_(* &quot;-&quot;??_);_(@_)"/>
    <numFmt numFmtId="210" formatCode="_(* #,##0.000000_);_(* \(#,##0.000000\);_(* &quot;-&quot;??_);_(@_)"/>
    <numFmt numFmtId="211" formatCode="_(* #,##0_);_(* \(#,##0\);_(* &quot;-&quot;??_);_(@_)"/>
    <numFmt numFmtId="212" formatCode="0.0"/>
    <numFmt numFmtId="213" formatCode="#,##0.00_ ;\-#,##0.00\ "/>
    <numFmt numFmtId="214" formatCode="_-* #,##0_-;\-* #,##0_-;_-* &quot;-&quot;??_-;_-@_-"/>
    <numFmt numFmtId="215" formatCode="_-* #,##0.0000_-;\-* #,##0.0000_-;_-* &quot;-&quot;????_-;_-@_-"/>
    <numFmt numFmtId="216" formatCode="0.00000"/>
    <numFmt numFmtId="217" formatCode="0.000"/>
    <numFmt numFmtId="218" formatCode="0.0000000000"/>
    <numFmt numFmtId="219" formatCode="0.00000000000"/>
    <numFmt numFmtId="220" formatCode="0.000000000"/>
    <numFmt numFmtId="221" formatCode="0.00000000"/>
    <numFmt numFmtId="222" formatCode="0.0000000"/>
    <numFmt numFmtId="223" formatCode="0.000000"/>
    <numFmt numFmtId="224" formatCode="_-* #,##0.000_-;\-* #,##0.000_-;_-* &quot;-&quot;??_-;_-@_-"/>
  </numFmts>
  <fonts count="106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b/>
      <sz val="18"/>
      <name val="Angsana New"/>
      <family val="1"/>
    </font>
    <font>
      <sz val="14"/>
      <name val="SV Rojchana"/>
      <family val="0"/>
    </font>
    <font>
      <sz val="14"/>
      <name val="AngsanaUPC"/>
      <family val="1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sz val="11"/>
      <name val="Arial"/>
      <family val="2"/>
    </font>
    <font>
      <sz val="14"/>
      <name val="CordiaUPC"/>
      <family val="2"/>
    </font>
    <font>
      <sz val="14"/>
      <color indexed="8"/>
      <name val="TH SarabunPSK"/>
      <family val="2"/>
    </font>
    <font>
      <b/>
      <sz val="16"/>
      <name val="AngsanaUPC"/>
      <family val="1"/>
    </font>
    <font>
      <sz val="14"/>
      <name val="BrowalliaUPC"/>
      <family val="2"/>
    </font>
    <font>
      <sz val="12"/>
      <name val="AngsanaUPC"/>
      <family val="1"/>
    </font>
    <font>
      <b/>
      <sz val="10"/>
      <name val="AngsanaUPC"/>
      <family val="1"/>
    </font>
    <font>
      <sz val="12"/>
      <name val="Microsoft Sans Serif"/>
      <family val="2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20"/>
      <name val="Cordia New"/>
      <family val="2"/>
    </font>
    <font>
      <b/>
      <sz val="20"/>
      <name val="AngsanaUPC"/>
      <family val="1"/>
    </font>
    <font>
      <i/>
      <sz val="14"/>
      <name val="Angsana New"/>
      <family val="1"/>
    </font>
    <font>
      <sz val="16"/>
      <name val="TH SarabunIT๙"/>
      <family val="2"/>
    </font>
    <font>
      <sz val="14"/>
      <name val="TH SarabunIT๙"/>
      <family val="2"/>
    </font>
    <font>
      <u val="single"/>
      <sz val="16"/>
      <name val="TH SarabunIT๙"/>
      <family val="2"/>
    </font>
    <font>
      <u val="single"/>
      <sz val="10"/>
      <color indexed="12"/>
      <name val="Arial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b/>
      <sz val="14"/>
      <color indexed="10"/>
      <name val="AngsanaUPC"/>
      <family val="1"/>
    </font>
    <font>
      <sz val="20"/>
      <color indexed="10"/>
      <name val="Arial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color indexed="10"/>
      <name val="AngsanaUPC"/>
      <family val="1"/>
    </font>
    <font>
      <sz val="12"/>
      <color indexed="10"/>
      <name val="Microsoft Sans Serif"/>
      <family val="2"/>
    </font>
    <font>
      <sz val="14"/>
      <color indexed="10"/>
      <name val="BrowalliaUPC"/>
      <family val="2"/>
    </font>
    <font>
      <sz val="14"/>
      <color indexed="17"/>
      <name val="Angsana New"/>
      <family val="1"/>
    </font>
    <font>
      <b/>
      <sz val="14"/>
      <color indexed="17"/>
      <name val="Angsana New"/>
      <family val="1"/>
    </font>
    <font>
      <b/>
      <sz val="20"/>
      <color indexed="17"/>
      <name val="Cordia New"/>
      <family val="2"/>
    </font>
    <font>
      <b/>
      <sz val="20"/>
      <color indexed="10"/>
      <name val="AngsanaUPC"/>
      <family val="1"/>
    </font>
    <font>
      <sz val="16"/>
      <color indexed="17"/>
      <name val="Angsana New"/>
      <family val="1"/>
    </font>
    <font>
      <sz val="14"/>
      <color indexed="16"/>
      <name val="Cordia New"/>
      <family val="2"/>
    </font>
    <font>
      <b/>
      <sz val="10"/>
      <color indexed="10"/>
      <name val="Arial"/>
      <family val="2"/>
    </font>
    <font>
      <sz val="14"/>
      <color indexed="17"/>
      <name val="AngsanaUPC"/>
      <family val="1"/>
    </font>
    <font>
      <sz val="12"/>
      <color indexed="17"/>
      <name val="AngsanaUPC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b/>
      <sz val="14"/>
      <color rgb="FFFF0000"/>
      <name val="AngsanaUPC"/>
      <family val="1"/>
    </font>
    <font>
      <sz val="20"/>
      <color rgb="FFFF0000"/>
      <name val="Arial"/>
      <family val="2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sz val="12"/>
      <color rgb="FFFF0000"/>
      <name val="AngsanaUPC"/>
      <family val="1"/>
    </font>
    <font>
      <sz val="12"/>
      <color rgb="FFFF0000"/>
      <name val="Microsoft Sans Serif"/>
      <family val="2"/>
    </font>
    <font>
      <sz val="14"/>
      <color rgb="FFFF0000"/>
      <name val="BrowalliaUPC"/>
      <family val="2"/>
    </font>
    <font>
      <sz val="14"/>
      <color rgb="FF00B050"/>
      <name val="Angsana New"/>
      <family val="1"/>
    </font>
    <font>
      <b/>
      <sz val="14"/>
      <color rgb="FF00B050"/>
      <name val="Angsana New"/>
      <family val="1"/>
    </font>
    <font>
      <b/>
      <sz val="20"/>
      <color rgb="FF00B050"/>
      <name val="Cordia New"/>
      <family val="2"/>
    </font>
    <font>
      <b/>
      <sz val="20"/>
      <color rgb="FFFF0000"/>
      <name val="AngsanaUPC"/>
      <family val="1"/>
    </font>
    <font>
      <sz val="16"/>
      <color rgb="FF00B050"/>
      <name val="Angsana New"/>
      <family val="1"/>
    </font>
    <font>
      <sz val="14"/>
      <color theme="5" tint="-0.4999699890613556"/>
      <name val="Cordia New"/>
      <family val="2"/>
    </font>
    <font>
      <b/>
      <sz val="10"/>
      <color rgb="FFFF0000"/>
      <name val="Arial"/>
      <family val="2"/>
    </font>
    <font>
      <sz val="14"/>
      <color rgb="FF00B050"/>
      <name val="AngsanaUPC"/>
      <family val="1"/>
    </font>
    <font>
      <sz val="12"/>
      <color rgb="FF00B050"/>
      <name val="AngsanaUPC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/>
      <right/>
      <top style="hair"/>
      <bottom style="double"/>
    </border>
    <border>
      <left style="thin"/>
      <right/>
      <top style="hair"/>
      <bottom style="hair"/>
    </border>
    <border>
      <left/>
      <right/>
      <top/>
      <bottom style="thin"/>
    </border>
    <border>
      <left/>
      <right/>
      <top style="thin"/>
      <bottom style="hair"/>
    </border>
    <border>
      <left style="thin"/>
      <right style="thin"/>
      <top style="double"/>
      <bottom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 style="hair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204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4" fontId="17" fillId="0" borderId="0" applyFont="0" applyFill="0" applyBorder="0" applyAlignment="0" applyProtection="0"/>
    <xf numFmtId="19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03" fontId="16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2" fillId="16" borderId="1">
      <alignment horizontal="centerContinuous" vertical="top"/>
      <protection/>
    </xf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00" fontId="17" fillId="0" borderId="0" applyFill="0" applyBorder="0" applyAlignment="0">
      <protection/>
    </xf>
    <xf numFmtId="0" fontId="23" fillId="0" borderId="0" applyFill="0" applyBorder="0" applyAlignment="0">
      <protection/>
    </xf>
    <xf numFmtId="0" fontId="24" fillId="0" borderId="0" applyFill="0" applyBorder="0" applyAlignment="0">
      <protection/>
    </xf>
    <xf numFmtId="0" fontId="24" fillId="0" borderId="0" applyFill="0" applyBorder="0" applyAlignment="0">
      <protection/>
    </xf>
    <xf numFmtId="198" fontId="16" fillId="0" borderId="0" applyFill="0" applyBorder="0" applyAlignment="0">
      <protection/>
    </xf>
    <xf numFmtId="198" fontId="16" fillId="0" borderId="0" applyFill="0" applyBorder="0" applyAlignment="0">
      <protection/>
    </xf>
    <xf numFmtId="201" fontId="18" fillId="0" borderId="0" applyFill="0" applyBorder="0" applyAlignment="0">
      <protection/>
    </xf>
    <xf numFmtId="201" fontId="18" fillId="0" borderId="0" applyFill="0" applyBorder="0" applyAlignment="0">
      <protection/>
    </xf>
    <xf numFmtId="200" fontId="17" fillId="0" borderId="0" applyFill="0" applyBorder="0" applyAlignment="0">
      <protection/>
    </xf>
    <xf numFmtId="0" fontId="30" fillId="16" borderId="2" applyNumberFormat="0" applyAlignment="0" applyProtection="0"/>
    <xf numFmtId="0" fontId="34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16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17" fillId="0" borderId="0" applyFont="0" applyFill="0" applyBorder="0" applyAlignment="0" applyProtection="0"/>
    <xf numFmtId="14" fontId="25" fillId="0" borderId="0" applyFill="0" applyBorder="0" applyAlignment="0">
      <protection/>
    </xf>
    <xf numFmtId="15" fontId="26" fillId="6" borderId="0">
      <alignment horizontal="centerContinuous"/>
      <protection/>
    </xf>
    <xf numFmtId="198" fontId="16" fillId="0" borderId="0" applyFill="0" applyBorder="0" applyAlignment="0">
      <protection/>
    </xf>
    <xf numFmtId="198" fontId="16" fillId="0" borderId="0" applyFill="0" applyBorder="0" applyAlignment="0">
      <protection/>
    </xf>
    <xf numFmtId="200" fontId="17" fillId="0" borderId="0" applyFill="0" applyBorder="0" applyAlignment="0">
      <protection/>
    </xf>
    <xf numFmtId="198" fontId="16" fillId="0" borderId="0" applyFill="0" applyBorder="0" applyAlignment="0">
      <protection/>
    </xf>
    <xf numFmtId="198" fontId="16" fillId="0" borderId="0" applyFill="0" applyBorder="0" applyAlignment="0">
      <protection/>
    </xf>
    <xf numFmtId="201" fontId="18" fillId="0" borderId="0" applyFill="0" applyBorder="0" applyAlignment="0">
      <protection/>
    </xf>
    <xf numFmtId="201" fontId="18" fillId="0" borderId="0" applyFill="0" applyBorder="0" applyAlignment="0">
      <protection/>
    </xf>
    <xf numFmtId="200" fontId="17" fillId="0" borderId="0" applyFill="0" applyBorder="0" applyAlignment="0">
      <protection/>
    </xf>
    <xf numFmtId="0" fontId="32" fillId="0" borderId="0" applyNumberFormat="0" applyFill="0" applyBorder="0" applyAlignment="0" applyProtection="0"/>
    <xf numFmtId="0" fontId="36" fillId="2" borderId="0" applyNumberFormat="0" applyBorder="0" applyAlignment="0" applyProtection="0"/>
    <xf numFmtId="38" fontId="2" fillId="16" borderId="0" applyNumberFormat="0" applyBorder="0" applyAlignment="0" applyProtection="0"/>
    <xf numFmtId="38" fontId="2" fillId="16" borderId="0" applyNumberFormat="0" applyBorder="0" applyAlignment="0" applyProtection="0"/>
    <xf numFmtId="0" fontId="27" fillId="0" borderId="4" applyNumberFormat="0" applyAlignment="0" applyProtection="0"/>
    <xf numFmtId="0" fontId="27" fillId="0" borderId="5">
      <alignment horizontal="left" vertical="center"/>
      <protection/>
    </xf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7" borderId="2" applyNumberFormat="0" applyAlignment="0" applyProtection="0"/>
    <xf numFmtId="10" fontId="2" fillId="22" borderId="9" applyNumberFormat="0" applyBorder="0" applyAlignment="0" applyProtection="0"/>
    <xf numFmtId="10" fontId="2" fillId="22" borderId="9" applyNumberFormat="0" applyBorder="0" applyAlignment="0" applyProtection="0"/>
    <xf numFmtId="198" fontId="16" fillId="0" borderId="0" applyFill="0" applyBorder="0" applyAlignment="0">
      <protection/>
    </xf>
    <xf numFmtId="198" fontId="16" fillId="0" borderId="0" applyFill="0" applyBorder="0" applyAlignment="0">
      <protection/>
    </xf>
    <xf numFmtId="200" fontId="17" fillId="0" borderId="0" applyFill="0" applyBorder="0" applyAlignment="0">
      <protection/>
    </xf>
    <xf numFmtId="198" fontId="16" fillId="0" borderId="0" applyFill="0" applyBorder="0" applyAlignment="0">
      <protection/>
    </xf>
    <xf numFmtId="198" fontId="16" fillId="0" borderId="0" applyFill="0" applyBorder="0" applyAlignment="0">
      <protection/>
    </xf>
    <xf numFmtId="201" fontId="18" fillId="0" borderId="0" applyFill="0" applyBorder="0" applyAlignment="0">
      <protection/>
    </xf>
    <xf numFmtId="201" fontId="18" fillId="0" borderId="0" applyFill="0" applyBorder="0" applyAlignment="0">
      <protection/>
    </xf>
    <xf numFmtId="200" fontId="17" fillId="0" borderId="0" applyFill="0" applyBorder="0" applyAlignment="0">
      <protection/>
    </xf>
    <xf numFmtId="0" fontId="35" fillId="0" borderId="10" applyNumberFormat="0" applyFill="0" applyAlignment="0" applyProtection="0"/>
    <xf numFmtId="0" fontId="38" fillId="23" borderId="0" applyNumberFormat="0" applyBorder="0" applyAlignment="0" applyProtection="0"/>
    <xf numFmtId="194" fontId="16" fillId="0" borderId="0">
      <alignment/>
      <protection/>
    </xf>
    <xf numFmtId="194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1" applyNumberFormat="0" applyFont="0" applyAlignment="0" applyProtection="0"/>
    <xf numFmtId="0" fontId="41" fillId="16" borderId="12" applyNumberFormat="0" applyAlignment="0" applyProtection="0"/>
    <xf numFmtId="0" fontId="4" fillId="0" borderId="0" applyFont="0" applyFill="0" applyBorder="0" applyAlignment="0" applyProtection="0"/>
    <xf numFmtId="198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16" fillId="0" borderId="0" applyFill="0" applyBorder="0" applyAlignment="0">
      <protection/>
    </xf>
    <xf numFmtId="198" fontId="16" fillId="0" borderId="0" applyFill="0" applyBorder="0" applyAlignment="0">
      <protection/>
    </xf>
    <xf numFmtId="200" fontId="17" fillId="0" borderId="0" applyFill="0" applyBorder="0" applyAlignment="0">
      <protection/>
    </xf>
    <xf numFmtId="198" fontId="16" fillId="0" borderId="0" applyFill="0" applyBorder="0" applyAlignment="0">
      <protection/>
    </xf>
    <xf numFmtId="198" fontId="16" fillId="0" borderId="0" applyFill="0" applyBorder="0" applyAlignment="0">
      <protection/>
    </xf>
    <xf numFmtId="201" fontId="18" fillId="0" borderId="0" applyFill="0" applyBorder="0" applyAlignment="0">
      <protection/>
    </xf>
    <xf numFmtId="201" fontId="18" fillId="0" borderId="0" applyFill="0" applyBorder="0" applyAlignment="0">
      <protection/>
    </xf>
    <xf numFmtId="200" fontId="17" fillId="0" borderId="0" applyFill="0" applyBorder="0" applyAlignment="0">
      <protection/>
    </xf>
    <xf numFmtId="0" fontId="28" fillId="2" borderId="0">
      <alignment/>
      <protection/>
    </xf>
    <xf numFmtId="49" fontId="25" fillId="0" borderId="0" applyFill="0" applyBorder="0" applyAlignment="0">
      <protection/>
    </xf>
    <xf numFmtId="0" fontId="24" fillId="0" borderId="0" applyFill="0" applyBorder="0" applyAlignment="0">
      <protection/>
    </xf>
    <xf numFmtId="0" fontId="24" fillId="0" borderId="0" applyFill="0" applyBorder="0" applyAlignment="0">
      <protection/>
    </xf>
    <xf numFmtId="0" fontId="33" fillId="0" borderId="0" applyNumberFormat="0" applyFill="0" applyBorder="0" applyAlignment="0" applyProtection="0"/>
    <xf numFmtId="0" fontId="39" fillId="0" borderId="13" applyNumberFormat="0" applyFill="0" applyAlignment="0" applyProtection="0"/>
    <xf numFmtId="197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16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3" applyNumberFormat="0" applyAlignment="0" applyProtection="0"/>
    <xf numFmtId="0" fontId="35" fillId="0" borderId="10" applyNumberFormat="0" applyFill="0" applyAlignment="0" applyProtection="0"/>
    <xf numFmtId="0" fontId="36" fillId="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7" borderId="2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41" fillId="16" borderId="12" applyNumberFormat="0" applyAlignment="0" applyProtection="0"/>
    <xf numFmtId="0" fontId="0" fillId="22" borderId="11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219" applyFont="1">
      <alignment/>
      <protection/>
    </xf>
    <xf numFmtId="0" fontId="7" fillId="0" borderId="14" xfId="219" applyFont="1" applyBorder="1">
      <alignment/>
      <protection/>
    </xf>
    <xf numFmtId="43" fontId="7" fillId="0" borderId="14" xfId="219" applyNumberFormat="1" applyFont="1" applyBorder="1">
      <alignment/>
      <protection/>
    </xf>
    <xf numFmtId="0" fontId="7" fillId="0" borderId="15" xfId="219" applyFont="1" applyBorder="1">
      <alignment/>
      <protection/>
    </xf>
    <xf numFmtId="0" fontId="7" fillId="0" borderId="16" xfId="219" applyFont="1" applyBorder="1">
      <alignment/>
      <protection/>
    </xf>
    <xf numFmtId="0" fontId="7" fillId="0" borderId="0" xfId="218" applyFont="1">
      <alignment/>
      <protection/>
    </xf>
    <xf numFmtId="0" fontId="8" fillId="0" borderId="17" xfId="218" applyFont="1" applyBorder="1">
      <alignment/>
      <protection/>
    </xf>
    <xf numFmtId="0" fontId="7" fillId="0" borderId="17" xfId="218" applyFont="1" applyBorder="1">
      <alignment/>
      <protection/>
    </xf>
    <xf numFmtId="0" fontId="7" fillId="0" borderId="18" xfId="218" applyFont="1" applyBorder="1" applyAlignment="1">
      <alignment horizontal="center"/>
      <protection/>
    </xf>
    <xf numFmtId="0" fontId="7" fillId="0" borderId="19" xfId="218" applyFont="1" applyBorder="1" applyAlignment="1">
      <alignment horizontal="center"/>
      <protection/>
    </xf>
    <xf numFmtId="0" fontId="7" fillId="0" borderId="14" xfId="218" applyFont="1" applyBorder="1" applyAlignment="1">
      <alignment horizontal="center"/>
      <protection/>
    </xf>
    <xf numFmtId="43" fontId="7" fillId="0" borderId="20" xfId="0" applyNumberFormat="1" applyFont="1" applyBorder="1" applyAlignment="1">
      <alignment/>
    </xf>
    <xf numFmtId="2" fontId="7" fillId="0" borderId="14" xfId="218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21" xfId="219" applyFont="1" applyBorder="1">
      <alignment/>
      <protection/>
    </xf>
    <xf numFmtId="0" fontId="7" fillId="0" borderId="18" xfId="219" applyFont="1" applyBorder="1" applyAlignment="1">
      <alignment horizontal="center"/>
      <protection/>
    </xf>
    <xf numFmtId="0" fontId="7" fillId="0" borderId="21" xfId="219" applyFont="1" applyBorder="1" applyAlignment="1">
      <alignment horizontal="center"/>
      <protection/>
    </xf>
    <xf numFmtId="0" fontId="8" fillId="2" borderId="15" xfId="219" applyFont="1" applyFill="1" applyBorder="1" applyAlignment="1">
      <alignment horizontal="center"/>
      <protection/>
    </xf>
    <xf numFmtId="43" fontId="7" fillId="2" borderId="15" xfId="219" applyNumberFormat="1" applyFont="1" applyFill="1" applyBorder="1">
      <alignment/>
      <protection/>
    </xf>
    <xf numFmtId="0" fontId="7" fillId="2" borderId="22" xfId="219" applyFont="1" applyFill="1" applyBorder="1">
      <alignment/>
      <protection/>
    </xf>
    <xf numFmtId="0" fontId="7" fillId="0" borderId="14" xfId="219" applyFont="1" applyBorder="1" applyAlignment="1">
      <alignment horizontal="center"/>
      <protection/>
    </xf>
    <xf numFmtId="0" fontId="7" fillId="0" borderId="23" xfId="219" applyFont="1" applyBorder="1">
      <alignment/>
      <protection/>
    </xf>
    <xf numFmtId="0" fontId="7" fillId="0" borderId="0" xfId="219" applyFont="1" applyBorder="1">
      <alignment/>
      <protection/>
    </xf>
    <xf numFmtId="0" fontId="7" fillId="0" borderId="0" xfId="219" applyFont="1" applyBorder="1" applyAlignment="1">
      <alignment horizontal="right"/>
      <protection/>
    </xf>
    <xf numFmtId="0" fontId="13" fillId="0" borderId="0" xfId="0" applyFont="1" applyFill="1" applyAlignment="1">
      <alignment/>
    </xf>
    <xf numFmtId="0" fontId="8" fillId="0" borderId="5" xfId="219" applyFont="1" applyBorder="1" applyAlignment="1">
      <alignment/>
      <protection/>
    </xf>
    <xf numFmtId="0" fontId="8" fillId="0" borderId="1" xfId="219" applyFont="1" applyBorder="1" applyAlignment="1">
      <alignment/>
      <protection/>
    </xf>
    <xf numFmtId="0" fontId="8" fillId="0" borderId="24" xfId="219" applyFont="1" applyBorder="1" applyAlignment="1">
      <alignment/>
      <protection/>
    </xf>
    <xf numFmtId="191" fontId="0" fillId="0" borderId="0" xfId="0" applyNumberFormat="1" applyAlignment="1">
      <alignment/>
    </xf>
    <xf numFmtId="0" fontId="7" fillId="0" borderId="5" xfId="219" applyFont="1" applyBorder="1">
      <alignment/>
      <protection/>
    </xf>
    <xf numFmtId="43" fontId="7" fillId="0" borderId="5" xfId="88" applyFont="1" applyBorder="1" applyAlignment="1">
      <alignment/>
    </xf>
    <xf numFmtId="0" fontId="7" fillId="0" borderId="5" xfId="219" applyFont="1" applyBorder="1" applyAlignment="1">
      <alignment horizontal="right"/>
      <protection/>
    </xf>
    <xf numFmtId="0" fontId="7" fillId="0" borderId="1" xfId="219" applyFont="1" applyBorder="1">
      <alignment/>
      <protection/>
    </xf>
    <xf numFmtId="43" fontId="7" fillId="0" borderId="0" xfId="88" applyFont="1" applyBorder="1" applyAlignment="1">
      <alignment/>
    </xf>
    <xf numFmtId="43" fontId="0" fillId="0" borderId="0" xfId="88" applyFont="1" applyFill="1" applyAlignment="1">
      <alignment/>
    </xf>
    <xf numFmtId="0" fontId="5" fillId="0" borderId="21" xfId="0" applyFont="1" applyFill="1" applyBorder="1" applyAlignment="1">
      <alignment horizontal="center"/>
    </xf>
    <xf numFmtId="43" fontId="7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221">
      <alignment/>
      <protection/>
    </xf>
    <xf numFmtId="43" fontId="0" fillId="0" borderId="0" xfId="221" applyNumberFormat="1">
      <alignment/>
      <protection/>
    </xf>
    <xf numFmtId="0" fontId="16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8" fillId="0" borderId="0" xfId="221" applyFont="1" applyAlignment="1">
      <alignment horizontal="center" vertical="center"/>
      <protection/>
    </xf>
    <xf numFmtId="0" fontId="8" fillId="0" borderId="25" xfId="218" applyFont="1" applyBorder="1" applyAlignment="1">
      <alignment horizontal="left"/>
      <protection/>
    </xf>
    <xf numFmtId="43" fontId="7" fillId="0" borderId="26" xfId="0" applyNumberFormat="1" applyFont="1" applyBorder="1" applyAlignment="1">
      <alignment/>
    </xf>
    <xf numFmtId="2" fontId="7" fillId="0" borderId="27" xfId="218" applyNumberFormat="1" applyFont="1" applyFill="1" applyBorder="1" applyAlignment="1">
      <alignment horizontal="center"/>
      <protection/>
    </xf>
    <xf numFmtId="0" fontId="7" fillId="0" borderId="15" xfId="218" applyFont="1" applyFill="1" applyBorder="1">
      <alignment/>
      <protection/>
    </xf>
    <xf numFmtId="0" fontId="7" fillId="0" borderId="15" xfId="0" applyFont="1" applyFill="1" applyBorder="1" applyAlignment="1">
      <alignment horizontal="center"/>
    </xf>
    <xf numFmtId="43" fontId="8" fillId="0" borderId="15" xfId="0" applyNumberFormat="1" applyFont="1" applyFill="1" applyBorder="1" applyAlignment="1">
      <alignment/>
    </xf>
    <xf numFmtId="2" fontId="8" fillId="0" borderId="26" xfId="218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8" fillId="0" borderId="1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2" fontId="8" fillId="0" borderId="29" xfId="218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43" fontId="8" fillId="0" borderId="16" xfId="0" applyNumberFormat="1" applyFont="1" applyFill="1" applyBorder="1" applyAlignment="1">
      <alignment/>
    </xf>
    <xf numFmtId="43" fontId="7" fillId="0" borderId="28" xfId="0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2" fontId="7" fillId="0" borderId="15" xfId="218" applyNumberFormat="1" applyFont="1" applyFill="1" applyBorder="1" applyAlignment="1">
      <alignment horizontal="center"/>
      <protection/>
    </xf>
    <xf numFmtId="0" fontId="8" fillId="0" borderId="16" xfId="0" applyFont="1" applyBorder="1" applyAlignment="1">
      <alignment/>
    </xf>
    <xf numFmtId="0" fontId="7" fillId="0" borderId="30" xfId="219" applyFont="1" applyBorder="1" applyAlignment="1">
      <alignment horizontal="center"/>
      <protection/>
    </xf>
    <xf numFmtId="0" fontId="7" fillId="0" borderId="30" xfId="219" applyFont="1" applyBorder="1">
      <alignment/>
      <protection/>
    </xf>
    <xf numFmtId="43" fontId="5" fillId="2" borderId="15" xfId="219" applyNumberFormat="1" applyFont="1" applyFill="1" applyBorder="1">
      <alignment/>
      <protection/>
    </xf>
    <xf numFmtId="43" fontId="0" fillId="0" borderId="0" xfId="0" applyNumberFormat="1" applyAlignment="1">
      <alignment/>
    </xf>
    <xf numFmtId="0" fontId="5" fillId="2" borderId="15" xfId="219" applyFont="1" applyFill="1" applyBorder="1" applyAlignment="1">
      <alignment horizontal="center"/>
      <protection/>
    </xf>
    <xf numFmtId="0" fontId="6" fillId="2" borderId="22" xfId="219" applyFont="1" applyFill="1" applyBorder="1">
      <alignment/>
      <protection/>
    </xf>
    <xf numFmtId="43" fontId="13" fillId="0" borderId="0" xfId="88" applyFont="1" applyFill="1" applyAlignment="1">
      <alignment/>
    </xf>
    <xf numFmtId="0" fontId="7" fillId="0" borderId="14" xfId="218" applyFont="1" applyFill="1" applyBorder="1">
      <alignment/>
      <protection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/>
    </xf>
    <xf numFmtId="43" fontId="0" fillId="0" borderId="0" xfId="0" applyNumberFormat="1" applyFill="1" applyAlignment="1">
      <alignment/>
    </xf>
    <xf numFmtId="0" fontId="7" fillId="0" borderId="15" xfId="0" applyFont="1" applyBorder="1" applyAlignment="1">
      <alignment horizontal="center"/>
    </xf>
    <xf numFmtId="0" fontId="16" fillId="0" borderId="0" xfId="219" applyFont="1" applyBorder="1">
      <alignment/>
      <protection/>
    </xf>
    <xf numFmtId="43" fontId="16" fillId="0" borderId="0" xfId="0" applyNumberFormat="1" applyFont="1" applyAlignment="1">
      <alignment/>
    </xf>
    <xf numFmtId="0" fontId="5" fillId="0" borderId="1" xfId="219" applyFont="1" applyBorder="1" applyAlignment="1">
      <alignment/>
      <protection/>
    </xf>
    <xf numFmtId="0" fontId="5" fillId="0" borderId="5" xfId="219" applyFont="1" applyBorder="1" applyAlignment="1">
      <alignment/>
      <protection/>
    </xf>
    <xf numFmtId="0" fontId="5" fillId="0" borderId="23" xfId="219" applyFont="1" applyBorder="1" applyAlignment="1">
      <alignment/>
      <protection/>
    </xf>
    <xf numFmtId="0" fontId="51" fillId="0" borderId="0" xfId="219" applyFont="1" applyBorder="1" applyAlignment="1">
      <alignment/>
      <protection/>
    </xf>
    <xf numFmtId="0" fontId="6" fillId="0" borderId="0" xfId="219" applyFont="1" applyBorder="1">
      <alignment/>
      <protection/>
    </xf>
    <xf numFmtId="0" fontId="13" fillId="0" borderId="0" xfId="0" applyFont="1" applyBorder="1" applyAlignment="1">
      <alignment/>
    </xf>
    <xf numFmtId="19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24" borderId="15" xfId="0" applyFont="1" applyFill="1" applyBorder="1" applyAlignment="1">
      <alignment/>
    </xf>
    <xf numFmtId="0" fontId="7" fillId="24" borderId="0" xfId="209" applyFont="1" applyFill="1">
      <alignment/>
      <protection/>
    </xf>
    <xf numFmtId="0" fontId="6" fillId="24" borderId="17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16" fillId="24" borderId="15" xfId="209" applyFont="1" applyFill="1" applyBorder="1" applyAlignment="1">
      <alignment horizontal="center"/>
      <protection/>
    </xf>
    <xf numFmtId="0" fontId="16" fillId="24" borderId="16" xfId="209" applyFont="1" applyFill="1" applyBorder="1" applyAlignment="1">
      <alignment horizontal="center"/>
      <protection/>
    </xf>
    <xf numFmtId="0" fontId="4" fillId="24" borderId="0" xfId="209" applyFill="1">
      <alignment/>
      <protection/>
    </xf>
    <xf numFmtId="0" fontId="16" fillId="24" borderId="15" xfId="0" applyFont="1" applyFill="1" applyBorder="1" applyAlignment="1">
      <alignment horizontal="right"/>
    </xf>
    <xf numFmtId="0" fontId="16" fillId="24" borderId="15" xfId="0" applyFont="1" applyFill="1" applyBorder="1" applyAlignment="1">
      <alignment horizontal="left"/>
    </xf>
    <xf numFmtId="43" fontId="16" fillId="24" borderId="15" xfId="98" applyFont="1" applyFill="1" applyBorder="1" applyAlignment="1">
      <alignment/>
    </xf>
    <xf numFmtId="0" fontId="16" fillId="24" borderId="15" xfId="0" applyFont="1" applyFill="1" applyBorder="1" applyAlignment="1">
      <alignment horizontal="center"/>
    </xf>
    <xf numFmtId="0" fontId="53" fillId="24" borderId="15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0" fontId="54" fillId="24" borderId="0" xfId="0" applyFont="1" applyFill="1" applyAlignment="1">
      <alignment/>
    </xf>
    <xf numFmtId="43" fontId="26" fillId="24" borderId="0" xfId="0" applyNumberFormat="1" applyFont="1" applyFill="1" applyAlignment="1">
      <alignment/>
    </xf>
    <xf numFmtId="0" fontId="7" fillId="25" borderId="0" xfId="209" applyFont="1" applyFill="1">
      <alignment/>
      <protection/>
    </xf>
    <xf numFmtId="0" fontId="16" fillId="24" borderId="15" xfId="209" applyFont="1" applyFill="1" applyBorder="1">
      <alignment/>
      <protection/>
    </xf>
    <xf numFmtId="43" fontId="7" fillId="24" borderId="15" xfId="98" applyFont="1" applyFill="1" applyBorder="1" applyAlignment="1">
      <alignment/>
    </xf>
    <xf numFmtId="0" fontId="7" fillId="0" borderId="0" xfId="209" applyFont="1">
      <alignment/>
      <protection/>
    </xf>
    <xf numFmtId="43" fontId="8" fillId="24" borderId="15" xfId="98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7" fillId="24" borderId="15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center"/>
    </xf>
    <xf numFmtId="0" fontId="7" fillId="24" borderId="0" xfId="209" applyFont="1" applyFill="1" applyAlignment="1">
      <alignment horizontal="left"/>
      <protection/>
    </xf>
    <xf numFmtId="0" fontId="16" fillId="24" borderId="15" xfId="209" applyFont="1" applyFill="1" applyBorder="1" applyAlignment="1">
      <alignment horizontal="left"/>
      <protection/>
    </xf>
    <xf numFmtId="43" fontId="16" fillId="24" borderId="15" xfId="190" applyFont="1" applyFill="1" applyBorder="1" applyAlignment="1">
      <alignment horizontal="left"/>
    </xf>
    <xf numFmtId="0" fontId="53" fillId="24" borderId="15" xfId="209" applyFont="1" applyFill="1" applyBorder="1" applyAlignment="1">
      <alignment horizontal="left"/>
      <protection/>
    </xf>
    <xf numFmtId="0" fontId="4" fillId="24" borderId="0" xfId="209" applyFont="1" applyFill="1" applyAlignment="1">
      <alignment horizontal="left"/>
      <protection/>
    </xf>
    <xf numFmtId="0" fontId="4" fillId="25" borderId="0" xfId="209" applyFont="1" applyFill="1" applyAlignment="1">
      <alignment horizontal="left"/>
      <protection/>
    </xf>
    <xf numFmtId="0" fontId="26" fillId="24" borderId="15" xfId="209" applyFont="1" applyFill="1" applyBorder="1" applyAlignment="1">
      <alignment horizontal="center"/>
      <protection/>
    </xf>
    <xf numFmtId="43" fontId="86" fillId="24" borderId="15" xfId="19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6" fillId="0" borderId="0" xfId="211" applyFont="1">
      <alignment/>
      <protection/>
    </xf>
    <xf numFmtId="0" fontId="7" fillId="0" borderId="0" xfId="211" applyFont="1">
      <alignment/>
      <protection/>
    </xf>
    <xf numFmtId="0" fontId="5" fillId="0" borderId="0" xfId="211" applyFont="1" applyAlignment="1">
      <alignment horizontal="center"/>
      <protection/>
    </xf>
    <xf numFmtId="0" fontId="6" fillId="0" borderId="0" xfId="211" applyFont="1" applyAlignment="1">
      <alignment horizontal="center"/>
      <protection/>
    </xf>
    <xf numFmtId="0" fontId="45" fillId="0" borderId="0" xfId="211" applyFont="1">
      <alignment/>
      <protection/>
    </xf>
    <xf numFmtId="0" fontId="46" fillId="0" borderId="0" xfId="211" applyFont="1">
      <alignment/>
      <protection/>
    </xf>
    <xf numFmtId="0" fontId="47" fillId="0" borderId="0" xfId="211" applyFont="1">
      <alignment/>
      <protection/>
    </xf>
    <xf numFmtId="1" fontId="45" fillId="0" borderId="0" xfId="211" applyNumberFormat="1" applyFont="1">
      <alignment/>
      <protection/>
    </xf>
    <xf numFmtId="1" fontId="6" fillId="0" borderId="0" xfId="211" applyNumberFormat="1" applyFont="1">
      <alignment/>
      <protection/>
    </xf>
    <xf numFmtId="1" fontId="7" fillId="0" borderId="0" xfId="211" applyNumberFormat="1" applyFont="1">
      <alignment/>
      <protection/>
    </xf>
    <xf numFmtId="0" fontId="6" fillId="0" borderId="0" xfId="219" applyFont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6" fillId="0" borderId="0" xfId="220" applyFont="1" applyAlignment="1">
      <alignment horizontal="center"/>
      <protection/>
    </xf>
    <xf numFmtId="0" fontId="6" fillId="0" borderId="0" xfId="220" applyFont="1" applyAlignment="1">
      <alignment horizontal="left"/>
      <protection/>
    </xf>
    <xf numFmtId="0" fontId="6" fillId="0" borderId="0" xfId="219" applyFont="1" applyAlignment="1">
      <alignment horizontal="left"/>
      <protection/>
    </xf>
    <xf numFmtId="0" fontId="6" fillId="0" borderId="0" xfId="219" applyFont="1" applyAlignment="1">
      <alignment/>
      <protection/>
    </xf>
    <xf numFmtId="0" fontId="56" fillId="0" borderId="0" xfId="0" applyFont="1" applyAlignment="1">
      <alignment/>
    </xf>
    <xf numFmtId="0" fontId="8" fillId="24" borderId="28" xfId="0" applyFont="1" applyFill="1" applyBorder="1" applyAlignment="1">
      <alignment horizontal="center"/>
    </xf>
    <xf numFmtId="43" fontId="7" fillId="24" borderId="15" xfId="190" applyFont="1" applyFill="1" applyBorder="1" applyAlignment="1">
      <alignment/>
    </xf>
    <xf numFmtId="0" fontId="7" fillId="24" borderId="15" xfId="209" applyFont="1" applyFill="1" applyBorder="1" applyAlignment="1">
      <alignment horizontal="center"/>
      <protection/>
    </xf>
    <xf numFmtId="0" fontId="7" fillId="24" borderId="15" xfId="0" applyFont="1" applyFill="1" applyBorder="1" applyAlignment="1">
      <alignment horizontal="right"/>
    </xf>
    <xf numFmtId="43" fontId="7" fillId="24" borderId="15" xfId="98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right"/>
    </xf>
    <xf numFmtId="0" fontId="8" fillId="24" borderId="15" xfId="209" applyFont="1" applyFill="1" applyBorder="1" applyAlignment="1">
      <alignment horizontal="center"/>
      <protection/>
    </xf>
    <xf numFmtId="0" fontId="7" fillId="24" borderId="28" xfId="209" applyFont="1" applyFill="1" applyBorder="1" applyAlignment="1">
      <alignment horizontal="right"/>
      <protection/>
    </xf>
    <xf numFmtId="43" fontId="7" fillId="24" borderId="28" xfId="198" applyFont="1" applyFill="1" applyBorder="1" applyAlignment="1">
      <alignment/>
    </xf>
    <xf numFmtId="0" fontId="7" fillId="24" borderId="28" xfId="0" applyFont="1" applyFill="1" applyBorder="1" applyAlignment="1">
      <alignment horizontal="center"/>
    </xf>
    <xf numFmtId="0" fontId="87" fillId="24" borderId="0" xfId="209" applyFont="1" applyFill="1">
      <alignment/>
      <protection/>
    </xf>
    <xf numFmtId="0" fontId="88" fillId="24" borderId="0" xfId="0" applyFont="1" applyFill="1" applyAlignment="1">
      <alignment/>
    </xf>
    <xf numFmtId="43" fontId="88" fillId="24" borderId="0" xfId="0" applyNumberFormat="1" applyFont="1" applyFill="1" applyAlignment="1">
      <alignment/>
    </xf>
    <xf numFmtId="0" fontId="89" fillId="0" borderId="0" xfId="0" applyFont="1" applyAlignment="1">
      <alignment/>
    </xf>
    <xf numFmtId="43" fontId="90" fillId="24" borderId="15" xfId="98" applyFont="1" applyFill="1" applyBorder="1" applyAlignment="1">
      <alignment/>
    </xf>
    <xf numFmtId="0" fontId="90" fillId="24" borderId="15" xfId="0" applyFont="1" applyFill="1" applyBorder="1" applyAlignment="1">
      <alignment/>
    </xf>
    <xf numFmtId="0" fontId="90" fillId="24" borderId="0" xfId="209" applyFont="1" applyFill="1">
      <alignment/>
      <protection/>
    </xf>
    <xf numFmtId="43" fontId="91" fillId="24" borderId="15" xfId="98" applyFont="1" applyFill="1" applyBorder="1" applyAlignment="1">
      <alignment/>
    </xf>
    <xf numFmtId="0" fontId="86" fillId="24" borderId="15" xfId="209" applyFont="1" applyFill="1" applyBorder="1" applyAlignment="1">
      <alignment horizontal="center"/>
      <protection/>
    </xf>
    <xf numFmtId="0" fontId="90" fillId="24" borderId="0" xfId="209" applyFont="1" applyFill="1" applyAlignment="1">
      <alignment horizontal="left"/>
      <protection/>
    </xf>
    <xf numFmtId="0" fontId="87" fillId="24" borderId="0" xfId="209" applyFont="1" applyFill="1" applyAlignment="1">
      <alignment horizontal="left"/>
      <protection/>
    </xf>
    <xf numFmtId="0" fontId="92" fillId="24" borderId="15" xfId="209" applyFont="1" applyFill="1" applyBorder="1" applyAlignment="1">
      <alignment horizontal="left"/>
      <protection/>
    </xf>
    <xf numFmtId="0" fontId="93" fillId="24" borderId="0" xfId="214" applyFont="1" applyFill="1">
      <alignment/>
      <protection/>
    </xf>
    <xf numFmtId="0" fontId="94" fillId="24" borderId="0" xfId="214" applyFont="1" applyFill="1">
      <alignment/>
      <protection/>
    </xf>
    <xf numFmtId="0" fontId="8" fillId="24" borderId="15" xfId="0" applyFont="1" applyFill="1" applyBorder="1" applyAlignment="1">
      <alignment horizontal="center"/>
    </xf>
    <xf numFmtId="212" fontId="16" fillId="24" borderId="15" xfId="0" applyNumberFormat="1" applyFont="1" applyFill="1" applyBorder="1" applyAlignment="1">
      <alignment horizontal="right"/>
    </xf>
    <xf numFmtId="2" fontId="7" fillId="24" borderId="15" xfId="0" applyNumberFormat="1" applyFont="1" applyFill="1" applyBorder="1" applyAlignment="1">
      <alignment/>
    </xf>
    <xf numFmtId="43" fontId="95" fillId="24" borderId="28" xfId="88" applyFont="1" applyFill="1" applyBorder="1" applyAlignment="1">
      <alignment/>
    </xf>
    <xf numFmtId="43" fontId="96" fillId="24" borderId="28" xfId="88" applyFont="1" applyFill="1" applyBorder="1" applyAlignment="1">
      <alignment horizontal="left"/>
    </xf>
    <xf numFmtId="43" fontId="96" fillId="24" borderId="28" xfId="88" applyFont="1" applyFill="1" applyBorder="1" applyAlignment="1">
      <alignment/>
    </xf>
    <xf numFmtId="43" fontId="95" fillId="24" borderId="15" xfId="190" applyFont="1" applyFill="1" applyBorder="1" applyAlignment="1">
      <alignment/>
    </xf>
    <xf numFmtId="43" fontId="95" fillId="24" borderId="15" xfId="209" applyNumberFormat="1" applyFont="1" applyFill="1" applyBorder="1">
      <alignment/>
      <protection/>
    </xf>
    <xf numFmtId="43" fontId="95" fillId="24" borderId="15" xfId="98" applyFont="1" applyFill="1" applyBorder="1" applyAlignment="1">
      <alignment/>
    </xf>
    <xf numFmtId="0" fontId="97" fillId="24" borderId="0" xfId="209" applyFont="1" applyFill="1">
      <alignment/>
      <protection/>
    </xf>
    <xf numFmtId="0" fontId="98" fillId="24" borderId="0" xfId="0" applyFont="1" applyFill="1" applyAlignment="1">
      <alignment/>
    </xf>
    <xf numFmtId="0" fontId="8" fillId="24" borderId="19" xfId="0" applyFont="1" applyFill="1" applyBorder="1" applyAlignment="1">
      <alignment horizontal="center"/>
    </xf>
    <xf numFmtId="0" fontId="4" fillId="24" borderId="0" xfId="209" applyFont="1" applyFill="1">
      <alignment/>
      <protection/>
    </xf>
    <xf numFmtId="0" fontId="16" fillId="24" borderId="15" xfId="209" applyFont="1" applyFill="1" applyBorder="1" applyAlignment="1">
      <alignment horizontal="right"/>
      <protection/>
    </xf>
    <xf numFmtId="43" fontId="16" fillId="24" borderId="15" xfId="190" applyFont="1" applyFill="1" applyBorder="1" applyAlignment="1">
      <alignment/>
    </xf>
    <xf numFmtId="43" fontId="26" fillId="24" borderId="15" xfId="190" applyFont="1" applyFill="1" applyBorder="1" applyAlignment="1">
      <alignment/>
    </xf>
    <xf numFmtId="43" fontId="26" fillId="24" borderId="15" xfId="209" applyNumberFormat="1" applyFont="1" applyFill="1" applyBorder="1">
      <alignment/>
      <protection/>
    </xf>
    <xf numFmtId="192" fontId="14" fillId="0" borderId="28" xfId="219" applyNumberFormat="1" applyFont="1" applyBorder="1" applyAlignment="1">
      <alignment horizontal="center" vertical="center"/>
      <protection/>
    </xf>
    <xf numFmtId="212" fontId="16" fillId="24" borderId="15" xfId="209" applyNumberFormat="1" applyFont="1" applyFill="1" applyBorder="1" applyAlignment="1">
      <alignment horizontal="right"/>
      <protection/>
    </xf>
    <xf numFmtId="43" fontId="16" fillId="24" borderId="15" xfId="209" applyNumberFormat="1" applyFont="1" applyFill="1" applyBorder="1">
      <alignment/>
      <protection/>
    </xf>
    <xf numFmtId="0" fontId="58" fillId="24" borderId="0" xfId="209" applyFont="1" applyFill="1">
      <alignment/>
      <protection/>
    </xf>
    <xf numFmtId="0" fontId="55" fillId="24" borderId="0" xfId="214" applyFont="1" applyFill="1">
      <alignment/>
      <protection/>
    </xf>
    <xf numFmtId="0" fontId="52" fillId="24" borderId="0" xfId="214" applyFont="1" applyFill="1">
      <alignment/>
      <protection/>
    </xf>
    <xf numFmtId="0" fontId="13" fillId="24" borderId="0" xfId="0" applyFont="1" applyFill="1" applyAlignment="1">
      <alignment/>
    </xf>
    <xf numFmtId="0" fontId="5" fillId="24" borderId="17" xfId="0" applyFont="1" applyFill="1" applyBorder="1" applyAlignment="1">
      <alignment/>
    </xf>
    <xf numFmtId="0" fontId="6" fillId="24" borderId="17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99" fillId="24" borderId="31" xfId="0" applyFont="1" applyFill="1" applyBorder="1" applyAlignment="1">
      <alignment/>
    </xf>
    <xf numFmtId="0" fontId="6" fillId="24" borderId="31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3" fontId="7" fillId="24" borderId="15" xfId="88" applyFont="1" applyFill="1" applyBorder="1" applyAlignment="1">
      <alignment/>
    </xf>
    <xf numFmtId="43" fontId="95" fillId="24" borderId="15" xfId="88" applyFont="1" applyFill="1" applyBorder="1" applyAlignment="1">
      <alignment/>
    </xf>
    <xf numFmtId="0" fontId="9" fillId="24" borderId="0" xfId="0" applyFont="1" applyFill="1" applyAlignment="1">
      <alignment horizontal="center"/>
    </xf>
    <xf numFmtId="0" fontId="8" fillId="26" borderId="15" xfId="209" applyFont="1" applyFill="1" applyBorder="1">
      <alignment/>
      <protection/>
    </xf>
    <xf numFmtId="0" fontId="8" fillId="26" borderId="15" xfId="0" applyFont="1" applyFill="1" applyBorder="1" applyAlignment="1">
      <alignment horizontal="left"/>
    </xf>
    <xf numFmtId="0" fontId="26" fillId="26" borderId="15" xfId="209" applyFont="1" applyFill="1" applyBorder="1" applyAlignment="1">
      <alignment horizontal="left"/>
      <protection/>
    </xf>
    <xf numFmtId="0" fontId="55" fillId="25" borderId="0" xfId="214" applyFont="1" applyFill="1">
      <alignment/>
      <protection/>
    </xf>
    <xf numFmtId="0" fontId="52" fillId="25" borderId="0" xfId="214" applyFont="1" applyFill="1">
      <alignment/>
      <protection/>
    </xf>
    <xf numFmtId="0" fontId="59" fillId="25" borderId="0" xfId="0" applyFont="1" applyFill="1" applyAlignment="1">
      <alignment/>
    </xf>
    <xf numFmtId="0" fontId="54" fillId="25" borderId="0" xfId="0" applyFont="1" applyFill="1" applyAlignment="1">
      <alignment/>
    </xf>
    <xf numFmtId="0" fontId="7" fillId="25" borderId="0" xfId="209" applyFont="1" applyFill="1" applyAlignment="1">
      <alignment horizontal="left"/>
      <protection/>
    </xf>
    <xf numFmtId="43" fontId="26" fillId="25" borderId="0" xfId="0" applyNumberFormat="1" applyFont="1" applyFill="1" applyAlignment="1">
      <alignment/>
    </xf>
    <xf numFmtId="0" fontId="7" fillId="25" borderId="9" xfId="209" applyFont="1" applyFill="1" applyBorder="1" applyAlignment="1">
      <alignment horizontal="right"/>
      <protection/>
    </xf>
    <xf numFmtId="0" fontId="8" fillId="25" borderId="9" xfId="0" applyFont="1" applyFill="1" applyBorder="1" applyAlignment="1">
      <alignment horizontal="center"/>
    </xf>
    <xf numFmtId="43" fontId="7" fillId="25" borderId="9" xfId="198" applyFont="1" applyFill="1" applyBorder="1" applyAlignment="1">
      <alignment/>
    </xf>
    <xf numFmtId="0" fontId="7" fillId="25" borderId="9" xfId="0" applyFont="1" applyFill="1" applyBorder="1" applyAlignment="1">
      <alignment horizontal="center"/>
    </xf>
    <xf numFmtId="43" fontId="7" fillId="25" borderId="9" xfId="88" applyFont="1" applyFill="1" applyBorder="1" applyAlignment="1">
      <alignment/>
    </xf>
    <xf numFmtId="43" fontId="8" fillId="25" borderId="9" xfId="88" applyFont="1" applyFill="1" applyBorder="1" applyAlignment="1">
      <alignment horizontal="left"/>
    </xf>
    <xf numFmtId="43" fontId="8" fillId="25" borderId="9" xfId="88" applyFont="1" applyFill="1" applyBorder="1" applyAlignment="1">
      <alignment/>
    </xf>
    <xf numFmtId="0" fontId="7" fillId="25" borderId="18" xfId="209" applyFont="1" applyFill="1" applyBorder="1" applyAlignment="1">
      <alignment horizontal="center"/>
      <protection/>
    </xf>
    <xf numFmtId="43" fontId="7" fillId="0" borderId="15" xfId="97" applyFont="1" applyFill="1" applyBorder="1" applyAlignment="1">
      <alignment/>
    </xf>
    <xf numFmtId="0" fontId="7" fillId="0" borderId="15" xfId="149" applyFont="1" applyFill="1" applyBorder="1" applyAlignment="1">
      <alignment/>
      <protection/>
    </xf>
    <xf numFmtId="0" fontId="7" fillId="0" borderId="16" xfId="149" applyFont="1" applyBorder="1" applyAlignment="1">
      <alignment/>
      <protection/>
    </xf>
    <xf numFmtId="0" fontId="7" fillId="0" borderId="15" xfId="149" applyFont="1" applyBorder="1" applyAlignment="1">
      <alignment/>
      <protection/>
    </xf>
    <xf numFmtId="0" fontId="7" fillId="0" borderId="15" xfId="149" applyFont="1" applyFill="1" applyBorder="1" applyAlignment="1">
      <alignment horizontal="center"/>
      <protection/>
    </xf>
    <xf numFmtId="0" fontId="7" fillId="24" borderId="16" xfId="149" applyFont="1" applyFill="1" applyBorder="1" applyAlignment="1">
      <alignment horizontal="left"/>
      <protection/>
    </xf>
    <xf numFmtId="43" fontId="7" fillId="24" borderId="15" xfId="97" applyFont="1" applyFill="1" applyBorder="1" applyAlignment="1">
      <alignment/>
    </xf>
    <xf numFmtId="0" fontId="7" fillId="24" borderId="15" xfId="149" applyFont="1" applyFill="1" applyBorder="1" applyAlignment="1">
      <alignment horizontal="center"/>
      <protection/>
    </xf>
    <xf numFmtId="0" fontId="7" fillId="24" borderId="15" xfId="149" applyFont="1" applyFill="1" applyBorder="1" applyAlignment="1">
      <alignment/>
      <protection/>
    </xf>
    <xf numFmtId="0" fontId="7" fillId="0" borderId="15" xfId="149" applyFont="1" applyBorder="1" applyAlignment="1">
      <alignment horizontal="left" vertical="center"/>
      <protection/>
    </xf>
    <xf numFmtId="0" fontId="8" fillId="24" borderId="16" xfId="149" applyFont="1" applyFill="1" applyBorder="1" applyAlignment="1">
      <alignment horizontal="center"/>
      <protection/>
    </xf>
    <xf numFmtId="43" fontId="8" fillId="24" borderId="15" xfId="88" applyFont="1" applyFill="1" applyBorder="1" applyAlignment="1">
      <alignment/>
    </xf>
    <xf numFmtId="0" fontId="7" fillId="0" borderId="16" xfId="149" applyFont="1" applyBorder="1" applyAlignment="1" quotePrefix="1">
      <alignment horizontal="right"/>
      <protection/>
    </xf>
    <xf numFmtId="0" fontId="7" fillId="24" borderId="16" xfId="149" applyFont="1" applyFill="1" applyBorder="1" applyAlignment="1" quotePrefix="1">
      <alignment horizontal="right"/>
      <protection/>
    </xf>
    <xf numFmtId="0" fontId="8" fillId="26" borderId="16" xfId="149" applyFont="1" applyFill="1" applyBorder="1" applyAlignment="1">
      <alignment horizontal="left"/>
      <protection/>
    </xf>
    <xf numFmtId="2" fontId="7" fillId="0" borderId="16" xfId="149" applyNumberFormat="1" applyFont="1" applyBorder="1" applyAlignment="1" quotePrefix="1">
      <alignment horizontal="right"/>
      <protection/>
    </xf>
    <xf numFmtId="0" fontId="8" fillId="27" borderId="0" xfId="209" applyFont="1" applyFill="1">
      <alignment/>
      <protection/>
    </xf>
    <xf numFmtId="0" fontId="8" fillId="0" borderId="14" xfId="0" applyFont="1" applyBorder="1" applyAlignment="1">
      <alignment horizontal="left"/>
    </xf>
    <xf numFmtId="0" fontId="7" fillId="28" borderId="0" xfId="209" applyFont="1" applyFill="1" applyAlignment="1">
      <alignment horizontal="left"/>
      <protection/>
    </xf>
    <xf numFmtId="0" fontId="100" fillId="24" borderId="0" xfId="209" applyFont="1" applyFill="1" applyAlignment="1">
      <alignment horizontal="left"/>
      <protection/>
    </xf>
    <xf numFmtId="0" fontId="8" fillId="24" borderId="14" xfId="0" applyFont="1" applyFill="1" applyBorder="1" applyAlignment="1">
      <alignment/>
    </xf>
    <xf numFmtId="0" fontId="16" fillId="24" borderId="16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14" xfId="219" applyNumberFormat="1" applyFont="1" applyBorder="1" applyAlignment="1">
      <alignment horizontal="center"/>
      <protection/>
    </xf>
    <xf numFmtId="0" fontId="6" fillId="0" borderId="0" xfId="220" applyFont="1" applyAlignment="1">
      <alignment horizontal="center"/>
      <protection/>
    </xf>
    <xf numFmtId="0" fontId="6" fillId="0" borderId="0" xfId="220" applyFont="1">
      <alignment/>
      <protection/>
    </xf>
    <xf numFmtId="0" fontId="57" fillId="0" borderId="0" xfId="220" applyFont="1" applyAlignment="1">
      <alignment horizontal="left"/>
      <protection/>
    </xf>
    <xf numFmtId="0" fontId="56" fillId="0" borderId="0" xfId="220" applyFont="1" applyAlignment="1">
      <alignment horizontal="left"/>
      <protection/>
    </xf>
    <xf numFmtId="0" fontId="3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101" fillId="24" borderId="0" xfId="0" applyFont="1" applyFill="1" applyAlignment="1">
      <alignment/>
    </xf>
    <xf numFmtId="43" fontId="101" fillId="24" borderId="0" xfId="0" applyNumberFormat="1" applyFont="1" applyFill="1" applyAlignment="1">
      <alignment/>
    </xf>
    <xf numFmtId="2" fontId="101" fillId="24" borderId="0" xfId="0" applyNumberFormat="1" applyFont="1" applyFill="1" applyAlignment="1">
      <alignment/>
    </xf>
    <xf numFmtId="0" fontId="7" fillId="0" borderId="16" xfId="0" applyFont="1" applyBorder="1" applyAlignment="1">
      <alignment horizontal="center"/>
    </xf>
    <xf numFmtId="0" fontId="7" fillId="0" borderId="15" xfId="218" applyFont="1" applyBorder="1" applyAlignment="1">
      <alignment horizontal="center"/>
      <protection/>
    </xf>
    <xf numFmtId="43" fontId="8" fillId="0" borderId="28" xfId="0" applyNumberFormat="1" applyFont="1" applyBorder="1" applyAlignment="1">
      <alignment/>
    </xf>
    <xf numFmtId="2" fontId="7" fillId="0" borderId="16" xfId="218" applyNumberFormat="1" applyFont="1" applyFill="1" applyBorder="1" applyAlignment="1">
      <alignment horizontal="center"/>
      <protection/>
    </xf>
    <xf numFmtId="0" fontId="8" fillId="24" borderId="20" xfId="209" applyFont="1" applyFill="1" applyBorder="1" applyAlignment="1">
      <alignment horizontal="center"/>
      <protection/>
    </xf>
    <xf numFmtId="0" fontId="8" fillId="26" borderId="20" xfId="0" applyFont="1" applyFill="1" applyBorder="1" applyAlignment="1">
      <alignment horizontal="left"/>
    </xf>
    <xf numFmtId="43" fontId="7" fillId="24" borderId="20" xfId="198" applyFont="1" applyFill="1" applyBorder="1" applyAlignment="1">
      <alignment/>
    </xf>
    <xf numFmtId="0" fontId="7" fillId="24" borderId="20" xfId="0" applyFont="1" applyFill="1" applyBorder="1" applyAlignment="1">
      <alignment horizontal="center"/>
    </xf>
    <xf numFmtId="43" fontId="7" fillId="24" borderId="20" xfId="88" applyFont="1" applyFill="1" applyBorder="1" applyAlignment="1">
      <alignment/>
    </xf>
    <xf numFmtId="43" fontId="7" fillId="24" borderId="20" xfId="88" applyFont="1" applyFill="1" applyBorder="1" applyAlignment="1">
      <alignment horizontal="left"/>
    </xf>
    <xf numFmtId="0" fontId="7" fillId="24" borderId="20" xfId="209" applyFont="1" applyFill="1" applyBorder="1" applyAlignment="1">
      <alignment horizontal="center"/>
      <protection/>
    </xf>
    <xf numFmtId="0" fontId="7" fillId="24" borderId="15" xfId="209" applyFont="1" applyFill="1" applyBorder="1" applyAlignment="1">
      <alignment horizontal="right"/>
      <protection/>
    </xf>
    <xf numFmtId="43" fontId="7" fillId="24" borderId="15" xfId="198" applyFont="1" applyFill="1" applyBorder="1" applyAlignment="1">
      <alignment/>
    </xf>
    <xf numFmtId="43" fontId="7" fillId="24" borderId="15" xfId="88" applyFont="1" applyFill="1" applyBorder="1" applyAlignment="1">
      <alignment horizontal="left"/>
    </xf>
    <xf numFmtId="2" fontId="7" fillId="24" borderId="15" xfId="209" applyNumberFormat="1" applyFont="1" applyFill="1" applyBorder="1" applyAlignment="1">
      <alignment horizontal="right"/>
      <protection/>
    </xf>
    <xf numFmtId="0" fontId="7" fillId="24" borderId="15" xfId="149" applyFont="1" applyFill="1" applyBorder="1" applyAlignment="1" quotePrefix="1">
      <alignment horizontal="right" vertical="center"/>
      <protection/>
    </xf>
    <xf numFmtId="0" fontId="7" fillId="24" borderId="15" xfId="149" applyFont="1" applyFill="1" applyBorder="1" applyAlignment="1">
      <alignment horizontal="left" vertical="center"/>
      <protection/>
    </xf>
    <xf numFmtId="0" fontId="7" fillId="0" borderId="15" xfId="149" applyFont="1" applyBorder="1" applyAlignment="1" quotePrefix="1">
      <alignment horizontal="right"/>
      <protection/>
    </xf>
    <xf numFmtId="0" fontId="7" fillId="24" borderId="27" xfId="149" applyFont="1" applyFill="1" applyBorder="1" applyAlignment="1" quotePrefix="1">
      <alignment horizontal="right" vertical="center"/>
      <protection/>
    </xf>
    <xf numFmtId="0" fontId="7" fillId="24" borderId="27" xfId="149" applyFont="1" applyFill="1" applyBorder="1" applyAlignment="1">
      <alignment horizontal="left" vertical="center"/>
      <protection/>
    </xf>
    <xf numFmtId="43" fontId="7" fillId="24" borderId="27" xfId="88" applyFont="1" applyFill="1" applyBorder="1" applyAlignment="1">
      <alignment/>
    </xf>
    <xf numFmtId="0" fontId="7" fillId="24" borderId="27" xfId="149" applyFont="1" applyFill="1" applyBorder="1" applyAlignment="1">
      <alignment horizontal="center"/>
      <protection/>
    </xf>
    <xf numFmtId="43" fontId="95" fillId="24" borderId="27" xfId="88" applyFont="1" applyFill="1" applyBorder="1" applyAlignment="1">
      <alignment/>
    </xf>
    <xf numFmtId="0" fontId="7" fillId="24" borderId="27" xfId="209" applyFont="1" applyFill="1" applyBorder="1" applyAlignment="1">
      <alignment horizontal="center"/>
      <protection/>
    </xf>
    <xf numFmtId="0" fontId="7" fillId="24" borderId="29" xfId="209" applyFont="1" applyFill="1" applyBorder="1" applyAlignment="1">
      <alignment horizontal="center"/>
      <protection/>
    </xf>
    <xf numFmtId="2" fontId="7" fillId="0" borderId="15" xfId="149" applyNumberFormat="1" applyFont="1" applyBorder="1" applyAlignment="1" quotePrefix="1">
      <alignment horizontal="right"/>
      <protection/>
    </xf>
    <xf numFmtId="0" fontId="7" fillId="0" borderId="15" xfId="144" applyFont="1" applyBorder="1" applyAlignment="1">
      <alignment horizontal="left" vertical="center"/>
      <protection/>
    </xf>
    <xf numFmtId="0" fontId="7" fillId="0" borderId="15" xfId="153" applyFont="1" applyBorder="1" applyAlignment="1">
      <alignment horizontal="left" vertical="center"/>
      <protection/>
    </xf>
    <xf numFmtId="0" fontId="16" fillId="24" borderId="16" xfId="209" applyFont="1" applyFill="1" applyBorder="1" applyAlignment="1">
      <alignment horizontal="left"/>
      <protection/>
    </xf>
    <xf numFmtId="43" fontId="86" fillId="24" borderId="16" xfId="190" applyFont="1" applyFill="1" applyBorder="1" applyAlignment="1">
      <alignment horizontal="left"/>
    </xf>
    <xf numFmtId="0" fontId="86" fillId="24" borderId="16" xfId="209" applyFont="1" applyFill="1" applyBorder="1" applyAlignment="1">
      <alignment horizontal="center"/>
      <protection/>
    </xf>
    <xf numFmtId="43" fontId="90" fillId="24" borderId="16" xfId="98" applyFont="1" applyFill="1" applyBorder="1" applyAlignment="1">
      <alignment/>
    </xf>
    <xf numFmtId="0" fontId="92" fillId="24" borderId="16" xfId="209" applyFont="1" applyFill="1" applyBorder="1" applyAlignment="1">
      <alignment horizontal="left"/>
      <protection/>
    </xf>
    <xf numFmtId="0" fontId="16" fillId="24" borderId="14" xfId="209" applyFont="1" applyFill="1" applyBorder="1" applyAlignment="1">
      <alignment horizontal="left"/>
      <protection/>
    </xf>
    <xf numFmtId="0" fontId="26" fillId="24" borderId="14" xfId="209" applyFont="1" applyFill="1" applyBorder="1" applyAlignment="1">
      <alignment horizontal="center"/>
      <protection/>
    </xf>
    <xf numFmtId="43" fontId="86" fillId="24" borderId="14" xfId="190" applyFont="1" applyFill="1" applyBorder="1" applyAlignment="1">
      <alignment horizontal="left"/>
    </xf>
    <xf numFmtId="0" fontId="86" fillId="24" borderId="14" xfId="209" applyFont="1" applyFill="1" applyBorder="1" applyAlignment="1">
      <alignment horizontal="center"/>
      <protection/>
    </xf>
    <xf numFmtId="43" fontId="91" fillId="24" borderId="14" xfId="98" applyFont="1" applyFill="1" applyBorder="1" applyAlignment="1">
      <alignment/>
    </xf>
    <xf numFmtId="0" fontId="92" fillId="24" borderId="14" xfId="209" applyFont="1" applyFill="1" applyBorder="1" applyAlignment="1">
      <alignment horizontal="left"/>
      <protection/>
    </xf>
    <xf numFmtId="0" fontId="16" fillId="25" borderId="9" xfId="209" applyFont="1" applyFill="1" applyBorder="1" applyAlignment="1">
      <alignment horizontal="left"/>
      <protection/>
    </xf>
    <xf numFmtId="0" fontId="26" fillId="25" borderId="9" xfId="209" applyFont="1" applyFill="1" applyBorder="1" applyAlignment="1">
      <alignment horizontal="center"/>
      <protection/>
    </xf>
    <xf numFmtId="43" fontId="16" fillId="25" borderId="9" xfId="190" applyFont="1" applyFill="1" applyBorder="1" applyAlignment="1">
      <alignment horizontal="left"/>
    </xf>
    <xf numFmtId="0" fontId="16" fillId="25" borderId="9" xfId="209" applyFont="1" applyFill="1" applyBorder="1" applyAlignment="1">
      <alignment horizontal="center"/>
      <protection/>
    </xf>
    <xf numFmtId="43" fontId="8" fillId="25" borderId="9" xfId="98" applyFont="1" applyFill="1" applyBorder="1" applyAlignment="1">
      <alignment/>
    </xf>
    <xf numFmtId="0" fontId="53" fillId="25" borderId="9" xfId="209" applyFont="1" applyFill="1" applyBorder="1" applyAlignment="1">
      <alignment horizontal="left"/>
      <protection/>
    </xf>
    <xf numFmtId="0" fontId="86" fillId="24" borderId="14" xfId="209" applyFont="1" applyFill="1" applyBorder="1" applyAlignment="1">
      <alignment horizontal="left"/>
      <protection/>
    </xf>
    <xf numFmtId="0" fontId="88" fillId="24" borderId="14" xfId="209" applyFont="1" applyFill="1" applyBorder="1" applyAlignment="1">
      <alignment horizontal="center"/>
      <protection/>
    </xf>
    <xf numFmtId="0" fontId="8" fillId="25" borderId="9" xfId="0" applyFont="1" applyFill="1" applyBorder="1" applyAlignment="1">
      <alignment/>
    </xf>
    <xf numFmtId="0" fontId="16" fillId="24" borderId="16" xfId="0" applyFont="1" applyFill="1" applyBorder="1" applyAlignment="1">
      <alignment horizontal="right"/>
    </xf>
    <xf numFmtId="0" fontId="16" fillId="24" borderId="16" xfId="0" applyFont="1" applyFill="1" applyBorder="1" applyAlignment="1">
      <alignment horizontal="left"/>
    </xf>
    <xf numFmtId="43" fontId="16" fillId="24" borderId="16" xfId="98" applyFont="1" applyFill="1" applyBorder="1" applyAlignment="1">
      <alignment/>
    </xf>
    <xf numFmtId="0" fontId="53" fillId="24" borderId="16" xfId="0" applyFont="1" applyFill="1" applyBorder="1" applyAlignment="1">
      <alignment horizontal="center"/>
    </xf>
    <xf numFmtId="0" fontId="86" fillId="24" borderId="14" xfId="209" applyFont="1" applyFill="1" applyBorder="1" applyAlignment="1">
      <alignment horizontal="right"/>
      <protection/>
    </xf>
    <xf numFmtId="0" fontId="86" fillId="24" borderId="14" xfId="209" applyFont="1" applyFill="1" applyBorder="1">
      <alignment/>
      <protection/>
    </xf>
    <xf numFmtId="43" fontId="86" fillId="24" borderId="14" xfId="190" applyFont="1" applyFill="1" applyBorder="1" applyAlignment="1">
      <alignment/>
    </xf>
    <xf numFmtId="43" fontId="86" fillId="24" borderId="14" xfId="209" applyNumberFormat="1" applyFont="1" applyFill="1" applyBorder="1">
      <alignment/>
      <protection/>
    </xf>
    <xf numFmtId="0" fontId="90" fillId="24" borderId="16" xfId="0" applyFont="1" applyFill="1" applyBorder="1" applyAlignment="1">
      <alignment/>
    </xf>
    <xf numFmtId="0" fontId="90" fillId="24" borderId="16" xfId="0" applyFont="1" applyFill="1" applyBorder="1" applyAlignment="1">
      <alignment horizontal="center"/>
    </xf>
    <xf numFmtId="0" fontId="91" fillId="24" borderId="14" xfId="0" applyFont="1" applyFill="1" applyBorder="1" applyAlignment="1">
      <alignment/>
    </xf>
    <xf numFmtId="0" fontId="91" fillId="24" borderId="14" xfId="0" applyFont="1" applyFill="1" applyBorder="1" applyAlignment="1">
      <alignment horizontal="center"/>
    </xf>
    <xf numFmtId="0" fontId="7" fillId="24" borderId="16" xfId="0" applyFont="1" applyFill="1" applyBorder="1" applyAlignment="1">
      <alignment/>
    </xf>
    <xf numFmtId="0" fontId="7" fillId="24" borderId="16" xfId="0" applyFont="1" applyFill="1" applyBorder="1" applyAlignment="1">
      <alignment horizontal="left"/>
    </xf>
    <xf numFmtId="43" fontId="7" fillId="24" borderId="16" xfId="98" applyFont="1" applyFill="1" applyBorder="1" applyAlignment="1">
      <alignment/>
    </xf>
    <xf numFmtId="0" fontId="7" fillId="24" borderId="16" xfId="0" applyFont="1" applyFill="1" applyBorder="1" applyAlignment="1">
      <alignment horizontal="center"/>
    </xf>
    <xf numFmtId="0" fontId="8" fillId="24" borderId="16" xfId="0" applyFont="1" applyFill="1" applyBorder="1" applyAlignment="1">
      <alignment/>
    </xf>
    <xf numFmtId="0" fontId="16" fillId="24" borderId="14" xfId="209" applyFont="1" applyFill="1" applyBorder="1" applyAlignment="1">
      <alignment horizontal="right"/>
      <protection/>
    </xf>
    <xf numFmtId="0" fontId="8" fillId="24" borderId="14" xfId="0" applyFont="1" applyFill="1" applyBorder="1" applyAlignment="1">
      <alignment horizontal="center"/>
    </xf>
    <xf numFmtId="43" fontId="16" fillId="24" borderId="14" xfId="190" applyFont="1" applyFill="1" applyBorder="1" applyAlignment="1">
      <alignment/>
    </xf>
    <xf numFmtId="0" fontId="16" fillId="24" borderId="14" xfId="209" applyFont="1" applyFill="1" applyBorder="1" applyAlignment="1">
      <alignment horizontal="center"/>
      <protection/>
    </xf>
    <xf numFmtId="43" fontId="26" fillId="24" borderId="14" xfId="190" applyFont="1" applyFill="1" applyBorder="1" applyAlignment="1">
      <alignment/>
    </xf>
    <xf numFmtId="43" fontId="26" fillId="24" borderId="14" xfId="209" applyNumberFormat="1" applyFont="1" applyFill="1" applyBorder="1">
      <alignment/>
      <protection/>
    </xf>
    <xf numFmtId="0" fontId="16" fillId="24" borderId="14" xfId="209" applyFont="1" applyFill="1" applyBorder="1">
      <alignment/>
      <protection/>
    </xf>
    <xf numFmtId="0" fontId="16" fillId="25" borderId="9" xfId="209" applyFont="1" applyFill="1" applyBorder="1" applyAlignment="1">
      <alignment horizontal="right"/>
      <protection/>
    </xf>
    <xf numFmtId="43" fontId="16" fillId="25" borderId="9" xfId="190" applyFont="1" applyFill="1" applyBorder="1" applyAlignment="1">
      <alignment/>
    </xf>
    <xf numFmtId="43" fontId="26" fillId="25" borderId="9" xfId="190" applyFont="1" applyFill="1" applyBorder="1" applyAlignment="1">
      <alignment/>
    </xf>
    <xf numFmtId="43" fontId="26" fillId="25" borderId="9" xfId="209" applyNumberFormat="1" applyFont="1" applyFill="1" applyBorder="1">
      <alignment/>
      <protection/>
    </xf>
    <xf numFmtId="0" fontId="16" fillId="25" borderId="9" xfId="209" applyFont="1" applyFill="1" applyBorder="1">
      <alignment/>
      <protection/>
    </xf>
    <xf numFmtId="43" fontId="102" fillId="24" borderId="16" xfId="98" applyFont="1" applyFill="1" applyBorder="1" applyAlignment="1">
      <alignment/>
    </xf>
    <xf numFmtId="0" fontId="16" fillId="24" borderId="14" xfId="0" applyFont="1" applyFill="1" applyBorder="1" applyAlignment="1">
      <alignment horizontal="right"/>
    </xf>
    <xf numFmtId="0" fontId="16" fillId="24" borderId="14" xfId="0" applyFont="1" applyFill="1" applyBorder="1" applyAlignment="1">
      <alignment horizontal="left"/>
    </xf>
    <xf numFmtId="43" fontId="16" fillId="24" borderId="14" xfId="98" applyFont="1" applyFill="1" applyBorder="1" applyAlignment="1">
      <alignment/>
    </xf>
    <xf numFmtId="0" fontId="16" fillId="24" borderId="14" xfId="0" applyFont="1" applyFill="1" applyBorder="1" applyAlignment="1">
      <alignment horizontal="center"/>
    </xf>
    <xf numFmtId="0" fontId="53" fillId="24" borderId="14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right"/>
    </xf>
    <xf numFmtId="43" fontId="95" fillId="24" borderId="16" xfId="98" applyFont="1" applyFill="1" applyBorder="1" applyAlignment="1">
      <alignment/>
    </xf>
    <xf numFmtId="43" fontId="8" fillId="24" borderId="14" xfId="98" applyFont="1" applyFill="1" applyBorder="1" applyAlignment="1">
      <alignment/>
    </xf>
    <xf numFmtId="43" fontId="96" fillId="24" borderId="14" xfId="98" applyFont="1" applyFill="1" applyBorder="1" applyAlignment="1">
      <alignment/>
    </xf>
    <xf numFmtId="0" fontId="86" fillId="24" borderId="16" xfId="0" applyFont="1" applyFill="1" applyBorder="1" applyAlignment="1">
      <alignment horizontal="right"/>
    </xf>
    <xf numFmtId="0" fontId="86" fillId="24" borderId="16" xfId="0" applyFont="1" applyFill="1" applyBorder="1" applyAlignment="1">
      <alignment horizontal="left"/>
    </xf>
    <xf numFmtId="0" fontId="86" fillId="24" borderId="16" xfId="0" applyFont="1" applyFill="1" applyBorder="1" applyAlignment="1">
      <alignment horizontal="center"/>
    </xf>
    <xf numFmtId="0" fontId="103" fillId="24" borderId="16" xfId="0" applyFont="1" applyFill="1" applyBorder="1" applyAlignment="1">
      <alignment horizontal="center"/>
    </xf>
    <xf numFmtId="43" fontId="16" fillId="24" borderId="14" xfId="209" applyNumberFormat="1" applyFont="1" applyFill="1" applyBorder="1">
      <alignment/>
      <protection/>
    </xf>
    <xf numFmtId="43" fontId="7" fillId="0" borderId="16" xfId="97" applyFont="1" applyFill="1" applyBorder="1" applyAlignment="1">
      <alignment/>
    </xf>
    <xf numFmtId="0" fontId="7" fillId="0" borderId="16" xfId="149" applyFont="1" applyFill="1" applyBorder="1" applyAlignment="1">
      <alignment horizontal="center"/>
      <protection/>
    </xf>
    <xf numFmtId="0" fontId="7" fillId="0" borderId="16" xfId="149" applyFont="1" applyFill="1" applyBorder="1" applyAlignment="1">
      <alignment/>
      <protection/>
    </xf>
    <xf numFmtId="0" fontId="8" fillId="27" borderId="9" xfId="149" applyFont="1" applyFill="1" applyBorder="1" applyAlignment="1" quotePrefix="1">
      <alignment/>
      <protection/>
    </xf>
    <xf numFmtId="0" fontId="5" fillId="27" borderId="9" xfId="149" applyFont="1" applyFill="1" applyBorder="1" applyAlignment="1">
      <alignment horizontal="center"/>
      <protection/>
    </xf>
    <xf numFmtId="43" fontId="8" fillId="27" borderId="9" xfId="97" applyFont="1" applyFill="1" applyBorder="1" applyAlignment="1">
      <alignment/>
    </xf>
    <xf numFmtId="0" fontId="8" fillId="27" borderId="9" xfId="149" applyFont="1" applyFill="1" applyBorder="1" applyAlignment="1">
      <alignment/>
      <protection/>
    </xf>
    <xf numFmtId="0" fontId="7" fillId="0" borderId="29" xfId="149" applyFont="1" applyBorder="1" applyAlignment="1" quotePrefix="1">
      <alignment horizontal="right"/>
      <protection/>
    </xf>
    <xf numFmtId="0" fontId="7" fillId="0" borderId="29" xfId="149" applyFont="1" applyBorder="1" applyAlignment="1">
      <alignment/>
      <protection/>
    </xf>
    <xf numFmtId="43" fontId="7" fillId="0" borderId="29" xfId="97" applyFont="1" applyFill="1" applyBorder="1" applyAlignment="1">
      <alignment/>
    </xf>
    <xf numFmtId="0" fontId="7" fillId="0" borderId="29" xfId="149" applyFont="1" applyFill="1" applyBorder="1" applyAlignment="1">
      <alignment/>
      <protection/>
    </xf>
    <xf numFmtId="0" fontId="8" fillId="0" borderId="15" xfId="149" applyFont="1" applyBorder="1" applyAlignment="1" quotePrefix="1">
      <alignment horizontal="center"/>
      <protection/>
    </xf>
    <xf numFmtId="0" fontId="8" fillId="26" borderId="15" xfId="149" applyFont="1" applyFill="1" applyBorder="1" applyAlignment="1">
      <alignment horizontal="left"/>
      <protection/>
    </xf>
    <xf numFmtId="1" fontId="7" fillId="24" borderId="15" xfId="0" applyNumberFormat="1" applyFont="1" applyFill="1" applyBorder="1" applyAlignment="1">
      <alignment horizontal="right"/>
    </xf>
    <xf numFmtId="43" fontId="16" fillId="24" borderId="14" xfId="190" applyFont="1" applyFill="1" applyBorder="1" applyAlignment="1">
      <alignment horizontal="left"/>
    </xf>
    <xf numFmtId="43" fontId="16" fillId="24" borderId="16" xfId="190" applyFont="1" applyFill="1" applyBorder="1" applyAlignment="1">
      <alignment horizontal="left"/>
    </xf>
    <xf numFmtId="43" fontId="26" fillId="0" borderId="0" xfId="88" applyFont="1" applyAlignment="1">
      <alignment/>
    </xf>
    <xf numFmtId="43" fontId="104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12" fontId="7" fillId="24" borderId="15" xfId="0" applyNumberFormat="1" applyFont="1" applyFill="1" applyBorder="1" applyAlignment="1">
      <alignment/>
    </xf>
    <xf numFmtId="0" fontId="0" fillId="0" borderId="0" xfId="221" applyAlignment="1">
      <alignment horizontal="center" vertical="center"/>
      <protection/>
    </xf>
    <xf numFmtId="43" fontId="0" fillId="0" borderId="0" xfId="221" applyNumberFormat="1" applyAlignment="1">
      <alignment horizontal="center" vertical="center"/>
      <protection/>
    </xf>
    <xf numFmtId="212" fontId="7" fillId="0" borderId="15" xfId="149" applyNumberFormat="1" applyFont="1" applyBorder="1" applyAlignment="1" quotePrefix="1">
      <alignment horizontal="right"/>
      <protection/>
    </xf>
    <xf numFmtId="0" fontId="8" fillId="27" borderId="9" xfId="149" applyFont="1" applyFill="1" applyBorder="1" applyAlignment="1">
      <alignment horizontal="center"/>
      <protection/>
    </xf>
    <xf numFmtId="2" fontId="8" fillId="0" borderId="28" xfId="218" applyNumberFormat="1" applyFont="1" applyFill="1" applyBorder="1" applyAlignment="1">
      <alignment horizontal="center"/>
      <protection/>
    </xf>
    <xf numFmtId="2" fontId="8" fillId="0" borderId="15" xfId="218" applyNumberFormat="1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horizontal="center"/>
    </xf>
    <xf numFmtId="43" fontId="13" fillId="0" borderId="0" xfId="0" applyNumberFormat="1" applyFont="1" applyFill="1" applyAlignment="1">
      <alignment/>
    </xf>
    <xf numFmtId="2" fontId="7" fillId="0" borderId="15" xfId="219" applyNumberFormat="1" applyFont="1" applyBorder="1">
      <alignment/>
      <protection/>
    </xf>
    <xf numFmtId="43" fontId="5" fillId="0" borderId="14" xfId="0" applyNumberFormat="1" applyFont="1" applyFill="1" applyBorder="1" applyAlignment="1">
      <alignment horizontal="center" vertical="center"/>
    </xf>
    <xf numFmtId="1" fontId="61" fillId="0" borderId="0" xfId="211" applyNumberFormat="1" applyFont="1" applyAlignment="1">
      <alignment horizontal="center"/>
      <protection/>
    </xf>
    <xf numFmtId="0" fontId="61" fillId="0" borderId="0" xfId="211" applyFont="1">
      <alignment/>
      <protection/>
    </xf>
    <xf numFmtId="0" fontId="62" fillId="0" borderId="0" xfId="211" applyFont="1">
      <alignment/>
      <protection/>
    </xf>
    <xf numFmtId="0" fontId="61" fillId="0" borderId="0" xfId="211" applyFont="1" applyAlignment="1">
      <alignment horizontal="center"/>
      <protection/>
    </xf>
    <xf numFmtId="0" fontId="63" fillId="0" borderId="0" xfId="211" applyFont="1" applyAlignment="1">
      <alignment horizontal="left" indent="8"/>
      <protection/>
    </xf>
    <xf numFmtId="0" fontId="61" fillId="0" borderId="0" xfId="211" applyFont="1" applyAlignment="1">
      <alignment horizontal="left" indent="15"/>
      <protection/>
    </xf>
    <xf numFmtId="0" fontId="14" fillId="0" borderId="0" xfId="211" applyFont="1" applyAlignment="1">
      <alignment horizontal="center"/>
      <protection/>
    </xf>
    <xf numFmtId="0" fontId="61" fillId="0" borderId="0" xfId="211" applyFont="1" applyAlignment="1">
      <alignment horizontal="center"/>
      <protection/>
    </xf>
    <xf numFmtId="0" fontId="61" fillId="0" borderId="0" xfId="211" applyFont="1" applyAlignment="1">
      <alignment horizontal="right"/>
      <protection/>
    </xf>
    <xf numFmtId="0" fontId="16" fillId="0" borderId="0" xfId="0" applyFont="1" applyAlignment="1">
      <alignment horizontal="left" vertical="center"/>
    </xf>
    <xf numFmtId="0" fontId="8" fillId="0" borderId="25" xfId="218" applyFont="1" applyBorder="1" applyAlignment="1">
      <alignment horizontal="center"/>
      <protection/>
    </xf>
    <xf numFmtId="0" fontId="7" fillId="0" borderId="18" xfId="218" applyFont="1" applyBorder="1" applyAlignment="1">
      <alignment horizontal="center" vertical="center"/>
      <protection/>
    </xf>
    <xf numFmtId="0" fontId="7" fillId="0" borderId="19" xfId="218" applyFont="1" applyBorder="1" applyAlignment="1">
      <alignment horizontal="center" vertical="center"/>
      <protection/>
    </xf>
    <xf numFmtId="0" fontId="7" fillId="0" borderId="17" xfId="218" applyFont="1" applyBorder="1" applyAlignment="1">
      <alignment horizontal="left"/>
      <protection/>
    </xf>
    <xf numFmtId="0" fontId="5" fillId="0" borderId="18" xfId="218" applyFont="1" applyFill="1" applyBorder="1" applyAlignment="1">
      <alignment horizontal="center" vertical="center"/>
      <protection/>
    </xf>
    <xf numFmtId="0" fontId="5" fillId="0" borderId="21" xfId="218" applyFont="1" applyFill="1" applyBorder="1" applyAlignment="1">
      <alignment horizontal="center" vertical="center"/>
      <protection/>
    </xf>
    <xf numFmtId="0" fontId="7" fillId="0" borderId="17" xfId="219" applyFont="1" applyBorder="1" applyAlignment="1">
      <alignment horizontal="left"/>
      <protection/>
    </xf>
    <xf numFmtId="0" fontId="6" fillId="2" borderId="32" xfId="219" applyFont="1" applyFill="1" applyBorder="1" applyAlignment="1">
      <alignment horizontal="center"/>
      <protection/>
    </xf>
    <xf numFmtId="0" fontId="6" fillId="2" borderId="17" xfId="219" applyFont="1" applyFill="1" applyBorder="1" applyAlignment="1">
      <alignment horizontal="center"/>
      <protection/>
    </xf>
    <xf numFmtId="0" fontId="6" fillId="2" borderId="22" xfId="219" applyFont="1" applyFill="1" applyBorder="1" applyAlignment="1">
      <alignment horizontal="center"/>
      <protection/>
    </xf>
    <xf numFmtId="0" fontId="5" fillId="0" borderId="0" xfId="219" applyFont="1" applyAlignment="1">
      <alignment horizontal="center"/>
      <protection/>
    </xf>
    <xf numFmtId="0" fontId="5" fillId="0" borderId="33" xfId="219" applyFont="1" applyBorder="1" applyAlignment="1">
      <alignment horizontal="center"/>
      <protection/>
    </xf>
    <xf numFmtId="0" fontId="7" fillId="0" borderId="34" xfId="219" applyFont="1" applyBorder="1" applyAlignment="1">
      <alignment horizontal="left"/>
      <protection/>
    </xf>
    <xf numFmtId="192" fontId="14" fillId="0" borderId="18" xfId="219" applyNumberFormat="1" applyFont="1" applyBorder="1" applyAlignment="1">
      <alignment horizontal="center" vertical="center"/>
      <protection/>
    </xf>
    <xf numFmtId="192" fontId="14" fillId="0" borderId="28" xfId="219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8" xfId="219" applyFont="1" applyBorder="1" applyAlignment="1">
      <alignment horizontal="center" vertical="center"/>
      <protection/>
    </xf>
    <xf numFmtId="0" fontId="7" fillId="0" borderId="21" xfId="219" applyFont="1" applyBorder="1" applyAlignment="1">
      <alignment horizontal="center" vertical="center"/>
      <protection/>
    </xf>
    <xf numFmtId="0" fontId="7" fillId="2" borderId="32" xfId="219" applyFont="1" applyFill="1" applyBorder="1" applyAlignment="1">
      <alignment horizontal="center"/>
      <protection/>
    </xf>
    <xf numFmtId="0" fontId="7" fillId="2" borderId="17" xfId="219" applyFont="1" applyFill="1" applyBorder="1" applyAlignment="1">
      <alignment horizontal="center"/>
      <protection/>
    </xf>
    <xf numFmtId="0" fontId="7" fillId="2" borderId="22" xfId="219" applyFont="1" applyFill="1" applyBorder="1" applyAlignment="1">
      <alignment horizontal="center"/>
      <protection/>
    </xf>
    <xf numFmtId="2" fontId="5" fillId="0" borderId="18" xfId="219" applyNumberFormat="1" applyFont="1" applyBorder="1" applyAlignment="1">
      <alignment horizontal="center" vertical="center"/>
      <protection/>
    </xf>
    <xf numFmtId="2" fontId="5" fillId="0" borderId="28" xfId="219" applyNumberFormat="1" applyFont="1" applyBorder="1" applyAlignment="1">
      <alignment horizontal="center" vertical="center"/>
      <protection/>
    </xf>
    <xf numFmtId="2" fontId="5" fillId="0" borderId="14" xfId="219" applyNumberFormat="1" applyFont="1" applyBorder="1" applyAlignment="1">
      <alignment horizontal="center" vertical="center"/>
      <protection/>
    </xf>
    <xf numFmtId="0" fontId="8" fillId="24" borderId="35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24" borderId="36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left"/>
    </xf>
    <xf numFmtId="0" fontId="6" fillId="24" borderId="25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left"/>
    </xf>
    <xf numFmtId="0" fontId="6" fillId="24" borderId="17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6" fillId="0" borderId="0" xfId="219" applyFont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8" fillId="0" borderId="40" xfId="218" applyFont="1" applyBorder="1" applyAlignment="1">
      <alignment horizontal="left"/>
      <protection/>
    </xf>
  </cellXfs>
  <cellStyles count="227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=C:\WINDOWS\SYSTEM32\COMMAND.COM 2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ส่วนที่ถูกเน้น1" xfId="37"/>
    <cellStyle name="20% - ส่วนที่ถูกเน้น2" xfId="38"/>
    <cellStyle name="20% - ส่วนที่ถูกเน้น3" xfId="39"/>
    <cellStyle name="20% - ส่วนที่ถูกเน้น4" xfId="40"/>
    <cellStyle name="20% - ส่วนที่ถูกเน้น5" xfId="41"/>
    <cellStyle name="20% - ส่วนที่ถูกเน้น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ส่วนที่ถูกเน้น1" xfId="49"/>
    <cellStyle name="40% - ส่วนที่ถูกเน้น2" xfId="50"/>
    <cellStyle name="40% - ส่วนที่ถูกเน้น3" xfId="51"/>
    <cellStyle name="40% - ส่วนที่ถูกเน้น4" xfId="52"/>
    <cellStyle name="40% - ส่วนที่ถูกเน้น5" xfId="53"/>
    <cellStyle name="40% - ส่วนที่ถูกเน้น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ส่วนที่ถูกเน้น1" xfId="61"/>
    <cellStyle name="60% - ส่วนที่ถูกเน้น2" xfId="62"/>
    <cellStyle name="60% - ส่วนที่ถูกเน้น3" xfId="63"/>
    <cellStyle name="60% - ส่วนที่ถูกเน้น4" xfId="64"/>
    <cellStyle name="60% - ส่วนที่ถูกเน้น5" xfId="65"/>
    <cellStyle name="60% - ส่วนที่ถูกเน้น6" xfId="66"/>
    <cellStyle name="abc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 Currency (0)" xfId="75"/>
    <cellStyle name="Calc Currency (0) 2" xfId="76"/>
    <cellStyle name="Calc Currency (2)" xfId="77"/>
    <cellStyle name="Calc Percent (0)" xfId="78"/>
    <cellStyle name="Calc Percent (1)" xfId="79"/>
    <cellStyle name="Calc Percent (2)" xfId="80"/>
    <cellStyle name="Calc Units (0)" xfId="81"/>
    <cellStyle name="Calc Units (0) 2" xfId="82"/>
    <cellStyle name="Calc Units (1)" xfId="83"/>
    <cellStyle name="Calc Units (1) 2" xfId="84"/>
    <cellStyle name="Calc Units (2)" xfId="85"/>
    <cellStyle name="Calculation" xfId="86"/>
    <cellStyle name="Check Cell" xfId="87"/>
    <cellStyle name="Comma" xfId="88"/>
    <cellStyle name="Comma [0]" xfId="89"/>
    <cellStyle name="Comma [00]" xfId="90"/>
    <cellStyle name="Comma [00] 2" xfId="91"/>
    <cellStyle name="Comma 10" xfId="92"/>
    <cellStyle name="Comma 11" xfId="93"/>
    <cellStyle name="Comma 2" xfId="94"/>
    <cellStyle name="Comma 2 2" xfId="95"/>
    <cellStyle name="Comma 3" xfId="96"/>
    <cellStyle name="Comma 3 2" xfId="97"/>
    <cellStyle name="Comma 4" xfId="98"/>
    <cellStyle name="Comma 5" xfId="99"/>
    <cellStyle name="Comma 6" xfId="100"/>
    <cellStyle name="Comma 7" xfId="101"/>
    <cellStyle name="Comma 8" xfId="102"/>
    <cellStyle name="Comma 9" xfId="103"/>
    <cellStyle name="company_title" xfId="104"/>
    <cellStyle name="Currency" xfId="105"/>
    <cellStyle name="Currency [0]" xfId="106"/>
    <cellStyle name="Currency [00]" xfId="107"/>
    <cellStyle name="Date Short" xfId="108"/>
    <cellStyle name="date_format" xfId="109"/>
    <cellStyle name="Enter Currency (0)" xfId="110"/>
    <cellStyle name="Enter Currency (0) 2" xfId="111"/>
    <cellStyle name="Enter Currency (2)" xfId="112"/>
    <cellStyle name="Enter Units (0)" xfId="113"/>
    <cellStyle name="Enter Units (0) 2" xfId="114"/>
    <cellStyle name="Enter Units (1)" xfId="115"/>
    <cellStyle name="Enter Units (1) 2" xfId="116"/>
    <cellStyle name="Enter Units (2)" xfId="117"/>
    <cellStyle name="Explanatory Text" xfId="118"/>
    <cellStyle name="Good" xfId="119"/>
    <cellStyle name="Grey" xfId="120"/>
    <cellStyle name="Grey 2" xfId="121"/>
    <cellStyle name="Header1" xfId="122"/>
    <cellStyle name="Header2" xfId="123"/>
    <cellStyle name="Heading 1" xfId="124"/>
    <cellStyle name="Heading 2" xfId="125"/>
    <cellStyle name="Heading 3" xfId="126"/>
    <cellStyle name="Heading 4" xfId="127"/>
    <cellStyle name="Hyperlink" xfId="128"/>
    <cellStyle name="Input" xfId="129"/>
    <cellStyle name="Input [yellow]" xfId="130"/>
    <cellStyle name="Input [yellow] 2" xfId="131"/>
    <cellStyle name="Link Currency (0)" xfId="132"/>
    <cellStyle name="Link Currency (0) 2" xfId="133"/>
    <cellStyle name="Link Currency (2)" xfId="134"/>
    <cellStyle name="Link Units (0)" xfId="135"/>
    <cellStyle name="Link Units (0) 2" xfId="136"/>
    <cellStyle name="Link Units (1)" xfId="137"/>
    <cellStyle name="Link Units (1) 2" xfId="138"/>
    <cellStyle name="Link Units (2)" xfId="139"/>
    <cellStyle name="Linked Cell" xfId="140"/>
    <cellStyle name="Neutral" xfId="141"/>
    <cellStyle name="Normal - Style1" xfId="142"/>
    <cellStyle name="Normal - Style1 2" xfId="143"/>
    <cellStyle name="Normal 10" xfId="144"/>
    <cellStyle name="Normal 2" xfId="145"/>
    <cellStyle name="Normal 2 2" xfId="146"/>
    <cellStyle name="Normal 21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te" xfId="155"/>
    <cellStyle name="Output" xfId="156"/>
    <cellStyle name="ParaBirimi [0]_RESULTS" xfId="157"/>
    <cellStyle name="ParaBirimi_RESULTS" xfId="158"/>
    <cellStyle name="Percent" xfId="159"/>
    <cellStyle name="Percent [0]" xfId="160"/>
    <cellStyle name="Percent [00]" xfId="161"/>
    <cellStyle name="Percent [2]" xfId="162"/>
    <cellStyle name="Percent [2] 2" xfId="163"/>
    <cellStyle name="Percent 2" xfId="164"/>
    <cellStyle name="Percent 3" xfId="165"/>
    <cellStyle name="Percent 4" xfId="166"/>
    <cellStyle name="Percent 5" xfId="167"/>
    <cellStyle name="Percent 6" xfId="168"/>
    <cellStyle name="Percent 7" xfId="169"/>
    <cellStyle name="PrePop Currency (0)" xfId="170"/>
    <cellStyle name="PrePop Currency (0) 2" xfId="171"/>
    <cellStyle name="PrePop Currency (2)" xfId="172"/>
    <cellStyle name="PrePop Units (0)" xfId="173"/>
    <cellStyle name="PrePop Units (0) 2" xfId="174"/>
    <cellStyle name="PrePop Units (1)" xfId="175"/>
    <cellStyle name="PrePop Units (1) 2" xfId="176"/>
    <cellStyle name="PrePop Units (2)" xfId="177"/>
    <cellStyle name="report_title" xfId="178"/>
    <cellStyle name="Text Indent A" xfId="179"/>
    <cellStyle name="Text Indent B" xfId="180"/>
    <cellStyle name="Text Indent C" xfId="181"/>
    <cellStyle name="Title" xfId="182"/>
    <cellStyle name="Total" xfId="183"/>
    <cellStyle name="Virg? [0]_RESULTS" xfId="184"/>
    <cellStyle name="Virg?_RESULTS" xfId="185"/>
    <cellStyle name="Warning Text" xfId="186"/>
    <cellStyle name="การคำนวณ" xfId="187"/>
    <cellStyle name="ข้อความเตือน" xfId="188"/>
    <cellStyle name="ข้อความอธิบาย" xfId="189"/>
    <cellStyle name="เครื่องหมายจุลภาค 2" xfId="190"/>
    <cellStyle name="เครื่องหมายจุลภาค 2 2" xfId="191"/>
    <cellStyle name="เครื่องหมายจุลภาค 2 2 2" xfId="192"/>
    <cellStyle name="เครื่องหมายจุลภาค 2 3" xfId="193"/>
    <cellStyle name="เครื่องหมายจุลภาค 3" xfId="194"/>
    <cellStyle name="เครื่องหมายจุลภาค 3 2" xfId="195"/>
    <cellStyle name="เครื่องหมายจุลภาค 4" xfId="196"/>
    <cellStyle name="เครื่องหมายจุลภาค 5" xfId="197"/>
    <cellStyle name="เครื่องหมายจุลภาค 7" xfId="198"/>
    <cellStyle name="เครื่องหมายจุลภาค 7 2" xfId="199"/>
    <cellStyle name="เครื่องหมายจุลภาค_คิดค่า F" xfId="200"/>
    <cellStyle name="ชื่อเรื่อง" xfId="201"/>
    <cellStyle name="เซลล์ตรวจสอบ" xfId="202"/>
    <cellStyle name="เซลล์ที่มีการเชื่อมโยง" xfId="203"/>
    <cellStyle name="ดี" xfId="204"/>
    <cellStyle name="ปกติ 2" xfId="205"/>
    <cellStyle name="ปกติ 2 2" xfId="206"/>
    <cellStyle name="ปกติ 2 3" xfId="207"/>
    <cellStyle name="ปกติ 2_ปรับปรุงอาคารอุตสาหกรรมเกษตรและอาคารแปรรูปปรับราคา พย2557ขาดไฟฟ้า" xfId="208"/>
    <cellStyle name="ปกติ 3" xfId="209"/>
    <cellStyle name="ปกติ 3 2" xfId="210"/>
    <cellStyle name="ปกติ 3 2 2" xfId="211"/>
    <cellStyle name="ปกติ 3_ปรับปรุงอาคารอุตสาหกรรมเกษตรและอาคารแปรรูปปรับราคา พย2557ขาดไฟฟ้า" xfId="212"/>
    <cellStyle name="ปกติ 4" xfId="213"/>
    <cellStyle name="ปกติ 4 2" xfId="214"/>
    <cellStyle name="ปกติ 5" xfId="215"/>
    <cellStyle name="ปกติ 5 2" xfId="216"/>
    <cellStyle name="ปกติ 6" xfId="217"/>
    <cellStyle name="ปกติ_Sheet2" xfId="218"/>
    <cellStyle name="ปกติ_Sheet3" xfId="219"/>
    <cellStyle name="ปกติ_งวดงาน 2" xfId="220"/>
    <cellStyle name="ปกติ_ปรับปรุงผิวถนนมหาวิทยาลัย ปรับราคาตาม กชภจ 2" xfId="221"/>
    <cellStyle name="ป้อนค่า" xfId="222"/>
    <cellStyle name="ปานกลาง" xfId="223"/>
    <cellStyle name="เปอร์เซ็นต์ 2" xfId="224"/>
    <cellStyle name="เปอร์เซ็นต์ 2 2" xfId="225"/>
    <cellStyle name="เปอร์เซ็นต์ 3" xfId="226"/>
    <cellStyle name="ผลรวม" xfId="227"/>
    <cellStyle name="แย่" xfId="228"/>
    <cellStyle name="ส่วนที่ถูกเน้น1" xfId="229"/>
    <cellStyle name="ส่วนที่ถูกเน้น2" xfId="230"/>
    <cellStyle name="ส่วนที่ถูกเน้น3" xfId="231"/>
    <cellStyle name="ส่วนที่ถูกเน้น4" xfId="232"/>
    <cellStyle name="ส่วนที่ถูกเน้น5" xfId="233"/>
    <cellStyle name="ส่วนที่ถูกเน้น6" xfId="234"/>
    <cellStyle name="แสดงผล" xfId="235"/>
    <cellStyle name="หมายเหตุ" xfId="236"/>
    <cellStyle name="หัวเรื่อง 1" xfId="237"/>
    <cellStyle name="หัวเรื่อง 2" xfId="238"/>
    <cellStyle name="หัวเรื่อง 3" xfId="239"/>
    <cellStyle name="หัวเรื่อง 4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28575</xdr:rowOff>
    </xdr:from>
    <xdr:to>
      <xdr:col>1</xdr:col>
      <xdr:colOff>266700</xdr:colOff>
      <xdr:row>14</xdr:row>
      <xdr:rowOff>257175</xdr:rowOff>
    </xdr:to>
    <xdr:sp>
      <xdr:nvSpPr>
        <xdr:cNvPr id="1" name="Rectangle 5"/>
        <xdr:cNvSpPr>
          <a:spLocks/>
        </xdr:cNvSpPr>
      </xdr:nvSpPr>
      <xdr:spPr>
        <a:xfrm>
          <a:off x="2333625" y="42291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28575</xdr:rowOff>
    </xdr:from>
    <xdr:to>
      <xdr:col>1</xdr:col>
      <xdr:colOff>266700</xdr:colOff>
      <xdr:row>15</xdr:row>
      <xdr:rowOff>257175</xdr:rowOff>
    </xdr:to>
    <xdr:sp>
      <xdr:nvSpPr>
        <xdr:cNvPr id="2" name="Rectangle 7"/>
        <xdr:cNvSpPr>
          <a:spLocks/>
        </xdr:cNvSpPr>
      </xdr:nvSpPr>
      <xdr:spPr>
        <a:xfrm>
          <a:off x="2333625" y="452437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28575</xdr:rowOff>
    </xdr:from>
    <xdr:to>
      <xdr:col>1</xdr:col>
      <xdr:colOff>266700</xdr:colOff>
      <xdr:row>16</xdr:row>
      <xdr:rowOff>257175</xdr:rowOff>
    </xdr:to>
    <xdr:sp>
      <xdr:nvSpPr>
        <xdr:cNvPr id="3" name="Rectangle 9"/>
        <xdr:cNvSpPr>
          <a:spLocks/>
        </xdr:cNvSpPr>
      </xdr:nvSpPr>
      <xdr:spPr>
        <a:xfrm>
          <a:off x="2333625" y="48196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66675</xdr:rowOff>
    </xdr:from>
    <xdr:to>
      <xdr:col>1</xdr:col>
      <xdr:colOff>247650</xdr:colOff>
      <xdr:row>15</xdr:row>
      <xdr:rowOff>209550</xdr:rowOff>
    </xdr:to>
    <xdr:sp>
      <xdr:nvSpPr>
        <xdr:cNvPr id="4" name="Line 11"/>
        <xdr:cNvSpPr>
          <a:spLocks/>
        </xdr:cNvSpPr>
      </xdr:nvSpPr>
      <xdr:spPr>
        <a:xfrm flipV="1">
          <a:off x="2381250" y="456247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46</xdr:row>
      <xdr:rowOff>0</xdr:rowOff>
    </xdr:from>
    <xdr:to>
      <xdr:col>6</xdr:col>
      <xdr:colOff>1219200</xdr:colOff>
      <xdr:row>49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17443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45</xdr:row>
      <xdr:rowOff>142875</xdr:rowOff>
    </xdr:from>
    <xdr:to>
      <xdr:col>10</xdr:col>
      <xdr:colOff>152400</xdr:colOff>
      <xdr:row>50</xdr:row>
      <xdr:rowOff>0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1725275"/>
          <a:ext cx="2352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66675</xdr:rowOff>
    </xdr:from>
    <xdr:to>
      <xdr:col>4</xdr:col>
      <xdr:colOff>142875</xdr:colOff>
      <xdr:row>4</xdr:row>
      <xdr:rowOff>266700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752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26;&#3635;&#3648;&#3609;&#3634;&#3586;&#3629;&#3591;%20Pier%20Box%20Girder%20Bridge%20Height%2020%20m%20ma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619;&#3591;&#3648;&#3585;&#3655;&#3610;&#3623;&#3633;&#3626;&#3604;&#3640;%2011&#3614;&#3618;5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36&#3610;&#3634;&#3591;&#3614;&#3621;&#3637;-&#3610;&#3634;&#3591;&#3610;&#3656;&#3629;\kh\AE.&#3594;&#3640;&#3617;&#3594;&#3633;&#3618;\20&#3619;&#3633;&#3594;&#3604;&#3634;%20&#3626;&#3656;&#3623;&#3609;&#3607;&#3637;&#3656;%202\&#3594;&#3633;&#3618;&#3616;&#3641;&#3617;&#3636;%20%20-%20%20&#3649;&#3585;&#3657;&#3591;&#3588;&#3621;&#3657;&#3629;%20&#3626;&#3656;&#3623;&#3609;&#3607;&#3637;&#3656;%2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46&#3610;&#3634;&#3591;&#3614;&#3621;&#3637;%20&#3605;&#3629;&#3609;%201\&#3610;&#3634;&#3591;&#3614;&#3621;&#3637;%20&#3605;&#3629;&#3609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619;&#3591;&#3648;&#3585;&#3655;&#3610;&#3623;&#3633;&#3626;&#3604;&#3640;%20&#3649;&#3585;&#3657;&#3588;&#3619;&#3633;&#3657;&#3591;&#3607;&#3637;&#3656;%206%2025&#3614;&#3618;57%20&#3621;&#3634;&#3609;&#3592;&#3629;&#3604;&#3619;&#360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46&#3610;&#3634;&#3591;&#3614;&#3621;&#3637;%20&#3605;&#3629;&#3609;%201\kh\AE.&#3594;&#3640;&#3617;&#3594;&#3633;&#3618;\20&#3619;&#3633;&#3594;&#3604;&#3634;%20&#3626;&#3656;&#3623;&#3609;&#3607;&#3637;&#3656;%202\&#3594;&#3633;&#3618;&#3616;&#3641;&#3617;&#3636;%20%20-%20%20&#3649;&#3585;&#3657;&#3591;&#3588;&#3621;&#3657;&#3629;%20&#3626;&#3656;&#3623;&#3609;&#3607;&#3637;&#3656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26;&#3634;&#3618;&#3649;&#3617;&#3656;&#3649;&#3605;&#3591;-&#3613;&#3634;&#3591;(&#3624;&#3641;&#3609;&#3618;&#3660;&#3613;&#3638;&#3585;&#3621;&#3641;&#3585;&#3594;&#3657;&#3634;&#3591;)%20&#3605;&#3629;&#3609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toon\&#3611;&#3619;&#3632;&#3617;&#3641;&#3621;50\&#3611;&#3634;&#3585;&#3607;&#3656;&#3629;1.1(REBIDDING)\KRABI%20-%20HUAYYOD%20-%201\KRABI-HUAYYOD%20-%201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PANG-NGA-KRABI-2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46&#3610;&#3634;&#3591;&#3614;&#3621;&#3637;%20&#3605;&#3629;&#3609;%201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&#3619;&#3623;&#3610;&#3619;&#3623;&#3617;&#3591;&#3634;&#3609;\&#3611;&#3619;&#3632;&#3648;&#3617;&#3636;&#3609;&#3619;&#3634;&#3588;&#3634;&#3605;&#3657;&#3609;&#3607;&#3640;&#3609;\&#3611;&#3619;&#3632;&#3617;&#3641;&#3621;50\&#3614;&#3633;&#3591;&#3591;&#3634;-&#3585;&#3619;&#3632;&#3610;&#3637;&#3656;2.2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dministrator\Desktop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2">
        <row r="15">
          <cell r="X15">
            <v>23831.83</v>
          </cell>
        </row>
        <row r="19">
          <cell r="X19">
            <v>28.75</v>
          </cell>
        </row>
      </sheetData>
      <sheetData sheetId="3">
        <row r="30">
          <cell r="AB30">
            <v>182.41</v>
          </cell>
        </row>
      </sheetData>
      <sheetData sheetId="4">
        <row r="29">
          <cell r="W29">
            <v>112.29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Worksheet"/>
      <sheetName val="data"/>
    </sheetNames>
    <sheetDataSet>
      <sheetData sheetId="1">
        <row r="8">
          <cell r="L8">
            <v>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  <sheetDataSet>
      <sheetData sheetId="6">
        <row r="11">
          <cell r="R11">
            <v>1705.86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(ของเรา)"/>
      <sheetName val="ราคาเบื้องต้น"/>
      <sheetName val="ราคากลางหักค่าควบคุมงาน"/>
      <sheetName val="ใบเสนอราคา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6 (2)"/>
      <sheetName val="128"/>
      <sheetName val="148"/>
      <sheetName val="150"/>
      <sheetName val="151"/>
      <sheetName val="152"/>
      <sheetName val="180"/>
      <sheetName val="185"/>
      <sheetName val="ราคากลางหลังปรับลด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1 ข้อมูลเบื้องต้น"/>
      <sheetName val="2 ข้อมูลวัสดุ-ค่าดำเนิน"/>
      <sheetName val="3 ข้อมูลงานCon"/>
      <sheetName val="4 ข้อมูลงานไม้แบบ"/>
      <sheetName val="บางพลีธัญุบุรี1"/>
      <sheetName val="หมายเหตุ"/>
      <sheetName val="5"/>
      <sheetName val="6"/>
      <sheetName val="7"/>
      <sheetName val="8"/>
      <sheetName val="9."/>
      <sheetName val="10"/>
      <sheetName val="11"/>
      <sheetName val="12"/>
      <sheetName val="13"/>
      <sheetName val="14 New-BridgeLT"/>
      <sheetName val="15 สรุปปราณงาน LT"/>
      <sheetName val="16 New-BridgeRT"/>
      <sheetName val="17 สรุปปราณงาน RT"/>
      <sheetName val="ค่าSHEET PILE"/>
      <sheetName val="เข็มเจาะ"/>
      <sheetName val="คาน"/>
      <sheetName val="ราว+ระบายน้ำ+Sheet  pile"/>
      <sheetName val="36"/>
      <sheetName val="ST 1A, 1B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(ของเรา)"/>
      <sheetName val="ราคาเบื้องต้น"/>
      <sheetName val="ราคากลางหักค่าควบคุมงาน"/>
      <sheetName val="ใบเสนอราคา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6 (2)"/>
      <sheetName val="128"/>
      <sheetName val="148"/>
      <sheetName val="150"/>
      <sheetName val="151"/>
      <sheetName val="152"/>
      <sheetName val="180"/>
      <sheetName val="185"/>
      <sheetName val="ราคากลางหลังปรับล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ลักเกณฑ์(2หน้า)"/>
      <sheetName val="ต้นทุน(10หน้า)"/>
      <sheetName val="BOQ.(10 หน้า)"/>
      <sheetName val="ค่า F"/>
      <sheetName val="1ระยะขนส่ง"/>
      <sheetName val="2ข้อมูลเบื้องต้น"/>
      <sheetName val="3ข้อมูลวัสดุ-ค่าดำเนิน"/>
      <sheetName val="4ข้อมูลงานCon"/>
      <sheetName val="5ข้อมูลงานไม้แบบ"/>
      <sheetName val="6Remove+Clear"/>
      <sheetName val="7Cut+Soft.R+Hart.R+Uns"/>
      <sheetName val="8Unsui+Soft"/>
      <sheetName val="9EMB."/>
      <sheetName val="10Fil.Islandl+Side"/>
      <sheetName val="11P.B.Fill"/>
      <sheetName val="12Selec+Subbase"/>
      <sheetName val="13Base+Recyc+Scari"/>
      <sheetName val="14Prime+Tack"/>
      <sheetName val="15ASP.Lev."/>
      <sheetName val="16Asphaltic"/>
      <sheetName val="17สะพาน"/>
      <sheetName val="(ไม่เอา)ทางเบี่ยง"/>
      <sheetName val="18สะพาน.ราคารวม"/>
      <sheetName val="19คานอัดแรง"/>
      <sheetName val="20สะพานต่อ"/>
      <sheetName val="21สะพานต่อราคารวม"/>
      <sheetName val="22B.Appro"/>
      <sheetName val="23,24R.C.BOX (2ตัว)"/>
      <sheetName val="25-27RC. PIPE(3หน้า)"/>
      <sheetName val="28,29Slope.Pro+Shot(2หน้า)"/>
      <sheetName val="30Per.Pipe+R.Fill"/>
      <sheetName val="31,32Catch.Baแบบพิเศษ"/>
      <sheetName val="33R.C.Ditch"/>
      <sheetName val="34D.Lining"/>
      <sheetName val="35Retain"/>
      <sheetName val="36Crub"/>
      <sheetName val="37ทางเท้า"/>
      <sheetName val="38SODDING"/>
      <sheetName val="39,40Barr.(2หน้า)"/>
      <sheetName val="41G.POST"/>
      <sheetName val="42หลักกิโล"/>
      <sheetName val="43แผ่นป้าย+เสา"/>
      <sheetName val="44เสาไฟกิ่งคู่"/>
      <sheetName val="45ไฟนีออน"/>
      <sheetName val="46,47ย้ายเสาไฟ(2หน้า)"/>
      <sheetName val="48ไฟ เขียว-แดง"/>
      <sheetName val="49สีตีเส้น+R.Stu+C.Mak"/>
      <sheetName val="50C.mark+Barricade"/>
      <sheetName val="51BUS STOP"/>
      <sheetName val="52ป้ายชั่วคราว+ด่า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2">
        <row r="15">
          <cell r="X15">
            <v>23831.83</v>
          </cell>
        </row>
        <row r="19">
          <cell r="X19">
            <v>28.75</v>
          </cell>
        </row>
      </sheetData>
      <sheetData sheetId="3">
        <row r="30">
          <cell r="AB30">
            <v>182.41</v>
          </cell>
        </row>
      </sheetData>
      <sheetData sheetId="4">
        <row r="29">
          <cell r="W29">
            <v>112.29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4">
        <row r="29">
          <cell r="W29">
            <v>112.29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>
        <row r="26">
          <cell r="G26">
            <v>1.17123048</v>
          </cell>
        </row>
        <row r="27">
          <cell r="G27">
            <v>1.24163784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>
        <row r="27">
          <cell r="G27">
            <v>1.24163784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2">
        <row r="15">
          <cell r="X15">
            <v>23831.83</v>
          </cell>
        </row>
        <row r="19">
          <cell r="X19">
            <v>28.75</v>
          </cell>
        </row>
      </sheetData>
      <sheetData sheetId="3">
        <row r="30">
          <cell r="AB30">
            <v>182.41</v>
          </cell>
        </row>
      </sheetData>
      <sheetData sheetId="4">
        <row r="29">
          <cell r="W29">
            <v>112.29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2">
        <row r="15">
          <cell r="X15">
            <v>23831.83</v>
          </cell>
        </row>
        <row r="19">
          <cell r="X19">
            <v>28.75</v>
          </cell>
        </row>
      </sheetData>
      <sheetData sheetId="3">
        <row r="30">
          <cell r="AB30">
            <v>182.41</v>
          </cell>
        </row>
      </sheetData>
      <sheetData sheetId="4">
        <row r="29">
          <cell r="W29">
            <v>112.29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view="pageBreakPreview" zoomScale="90" zoomScaleSheetLayoutView="90" zoomScalePageLayoutView="0" workbookViewId="0" topLeftCell="A1">
      <selection activeCell="H7" sqref="H7"/>
    </sheetView>
  </sheetViews>
  <sheetFormatPr defaultColWidth="9.140625" defaultRowHeight="12.75"/>
  <cols>
    <col min="1" max="1" width="34.421875" style="124" customWidth="1"/>
    <col min="2" max="2" width="50.28125" style="124" customWidth="1"/>
    <col min="3" max="3" width="7.00390625" style="123" customWidth="1"/>
    <col min="4" max="4" width="11.57421875" style="126" customWidth="1"/>
    <col min="5" max="5" width="7.00390625" style="123" customWidth="1"/>
    <col min="6" max="16384" width="9.140625" style="124" customWidth="1"/>
  </cols>
  <sheetData>
    <row r="1" spans="1:4" ht="26.25">
      <c r="A1" s="382" t="s">
        <v>35</v>
      </c>
      <c r="B1" s="382"/>
      <c r="C1" s="382"/>
      <c r="D1" s="382"/>
    </row>
    <row r="2" ht="23.25">
      <c r="A2" s="125"/>
    </row>
    <row r="3" spans="1:5" s="127" customFormat="1" ht="25.5">
      <c r="A3" s="377" t="s">
        <v>279</v>
      </c>
      <c r="B3" s="378"/>
      <c r="C3" s="377"/>
      <c r="D3" s="379"/>
      <c r="E3" s="377"/>
    </row>
    <row r="4" spans="1:5" s="127" customFormat="1" ht="25.5">
      <c r="A4" s="377" t="s">
        <v>270</v>
      </c>
      <c r="B4" s="378"/>
      <c r="C4" s="377"/>
      <c r="D4" s="379"/>
      <c r="E4" s="377"/>
    </row>
    <row r="5" spans="1:5" s="128" customFormat="1" ht="21">
      <c r="A5" s="377" t="s">
        <v>271</v>
      </c>
      <c r="B5" s="378"/>
      <c r="C5" s="377"/>
      <c r="D5" s="379"/>
      <c r="E5" s="377"/>
    </row>
    <row r="6" spans="1:5" s="123" customFormat="1" ht="23.25">
      <c r="A6" s="377"/>
      <c r="B6" s="378"/>
      <c r="C6" s="377"/>
      <c r="D6" s="379"/>
      <c r="E6" s="377"/>
    </row>
    <row r="7" spans="1:5" s="123" customFormat="1" ht="23.25">
      <c r="A7" s="377" t="s">
        <v>280</v>
      </c>
      <c r="B7" s="377" t="s">
        <v>36</v>
      </c>
      <c r="C7" s="377" t="s">
        <v>7</v>
      </c>
      <c r="D7" s="376">
        <v>17</v>
      </c>
      <c r="E7" s="377" t="s">
        <v>33</v>
      </c>
    </row>
    <row r="8" spans="1:5" s="123" customFormat="1" ht="23.25">
      <c r="A8" s="378"/>
      <c r="B8" s="377" t="s">
        <v>37</v>
      </c>
      <c r="C8" s="377" t="s">
        <v>7</v>
      </c>
      <c r="D8" s="376">
        <v>4</v>
      </c>
      <c r="E8" s="377" t="s">
        <v>33</v>
      </c>
    </row>
    <row r="9" spans="1:5" s="123" customFormat="1" ht="23.25">
      <c r="A9" s="378"/>
      <c r="B9" s="377" t="s">
        <v>39</v>
      </c>
      <c r="C9" s="377" t="s">
        <v>7</v>
      </c>
      <c r="D9" s="376" t="s">
        <v>212</v>
      </c>
      <c r="E9" s="377" t="s">
        <v>33</v>
      </c>
    </row>
    <row r="10" spans="1:5" s="129" customFormat="1" ht="21">
      <c r="A10" s="378"/>
      <c r="B10" s="377" t="s">
        <v>40</v>
      </c>
      <c r="C10" s="377" t="s">
        <v>7</v>
      </c>
      <c r="D10" s="376">
        <v>2</v>
      </c>
      <c r="E10" s="377" t="s">
        <v>33</v>
      </c>
    </row>
    <row r="11" spans="1:10" s="129" customFormat="1" ht="25.5">
      <c r="A11" s="378"/>
      <c r="B11" s="377" t="s">
        <v>41</v>
      </c>
      <c r="C11" s="377" t="s">
        <v>7</v>
      </c>
      <c r="D11" s="376" t="s">
        <v>38</v>
      </c>
      <c r="E11" s="377" t="s">
        <v>33</v>
      </c>
      <c r="J11" s="130">
        <f>SUM(D7:D11)</f>
        <v>23</v>
      </c>
    </row>
    <row r="12" spans="1:10" s="123" customFormat="1" ht="23.25">
      <c r="A12" s="378"/>
      <c r="B12" s="377" t="s">
        <v>42</v>
      </c>
      <c r="C12" s="377" t="s">
        <v>7</v>
      </c>
      <c r="D12" s="376">
        <v>23</v>
      </c>
      <c r="E12" s="377" t="s">
        <v>33</v>
      </c>
      <c r="J12" s="131">
        <f>SUM(D7:D12)</f>
        <v>46</v>
      </c>
    </row>
    <row r="13" spans="1:5" s="123" customFormat="1" ht="23.25">
      <c r="A13" s="377" t="s">
        <v>281</v>
      </c>
      <c r="B13" s="377" t="s">
        <v>43</v>
      </c>
      <c r="C13" s="377" t="s">
        <v>7</v>
      </c>
      <c r="D13" s="379" t="s">
        <v>38</v>
      </c>
      <c r="E13" s="377" t="s">
        <v>33</v>
      </c>
    </row>
    <row r="14" spans="1:5" s="123" customFormat="1" ht="23.25">
      <c r="A14" s="377"/>
      <c r="B14" s="377" t="s">
        <v>44</v>
      </c>
      <c r="C14" s="377" t="s">
        <v>7</v>
      </c>
      <c r="D14" s="379" t="s">
        <v>38</v>
      </c>
      <c r="E14" s="377" t="s">
        <v>33</v>
      </c>
    </row>
    <row r="15" spans="1:5" s="123" customFormat="1" ht="23.25">
      <c r="A15" s="378"/>
      <c r="B15" s="377" t="s">
        <v>45</v>
      </c>
      <c r="C15" s="377"/>
      <c r="D15" s="379"/>
      <c r="E15" s="377"/>
    </row>
    <row r="16" spans="1:5" s="123" customFormat="1" ht="23.25">
      <c r="A16" s="377" t="s">
        <v>282</v>
      </c>
      <c r="B16" s="377" t="s">
        <v>46</v>
      </c>
      <c r="C16" s="377"/>
      <c r="D16" s="379"/>
      <c r="E16" s="377"/>
    </row>
    <row r="17" spans="1:5" s="123" customFormat="1" ht="23.25">
      <c r="A17" s="378"/>
      <c r="B17" s="377" t="s">
        <v>47</v>
      </c>
      <c r="C17" s="377"/>
      <c r="D17" s="379"/>
      <c r="E17" s="377"/>
    </row>
    <row r="18" spans="1:5" s="123" customFormat="1" ht="23.25">
      <c r="A18" s="377" t="s">
        <v>283</v>
      </c>
      <c r="B18" s="377" t="s">
        <v>48</v>
      </c>
      <c r="C18" s="377" t="s">
        <v>7</v>
      </c>
      <c r="D18" s="376" t="s">
        <v>38</v>
      </c>
      <c r="E18" s="377" t="s">
        <v>11</v>
      </c>
    </row>
    <row r="19" spans="1:9" ht="21.75">
      <c r="A19" s="378"/>
      <c r="B19" s="377" t="s">
        <v>49</v>
      </c>
      <c r="C19" s="377" t="s">
        <v>7</v>
      </c>
      <c r="D19" s="376" t="s">
        <v>38</v>
      </c>
      <c r="E19" s="377" t="s">
        <v>11</v>
      </c>
      <c r="I19" s="132"/>
    </row>
    <row r="20" spans="1:5" ht="21.75">
      <c r="A20" s="377" t="s">
        <v>284</v>
      </c>
      <c r="B20" s="377" t="s">
        <v>115</v>
      </c>
      <c r="C20" s="377" t="s">
        <v>7</v>
      </c>
      <c r="D20" s="376" t="s">
        <v>38</v>
      </c>
      <c r="E20" s="377" t="s">
        <v>32</v>
      </c>
    </row>
    <row r="21" spans="1:5" ht="21.75">
      <c r="A21" s="377" t="s">
        <v>285</v>
      </c>
      <c r="B21" s="377" t="s">
        <v>50</v>
      </c>
      <c r="C21" s="377"/>
      <c r="D21" s="379"/>
      <c r="E21" s="377"/>
    </row>
    <row r="22" spans="1:5" ht="21.75">
      <c r="A22" s="377"/>
      <c r="B22" s="377" t="s">
        <v>51</v>
      </c>
      <c r="C22" s="377"/>
      <c r="D22" s="379"/>
      <c r="E22" s="377"/>
    </row>
    <row r="23" spans="1:5" ht="21.75">
      <c r="A23" s="377" t="s">
        <v>286</v>
      </c>
      <c r="B23" s="377" t="s">
        <v>52</v>
      </c>
      <c r="C23" s="377"/>
      <c r="D23" s="379"/>
      <c r="E23" s="377"/>
    </row>
    <row r="24" spans="1:5" ht="21.75">
      <c r="A24" s="380"/>
      <c r="B24" s="378"/>
      <c r="C24" s="377"/>
      <c r="D24" s="379"/>
      <c r="E24" s="377"/>
    </row>
    <row r="25" spans="1:5" ht="21.75">
      <c r="A25" s="380"/>
      <c r="B25" s="378"/>
      <c r="C25" s="377"/>
      <c r="D25" s="379"/>
      <c r="E25" s="377"/>
    </row>
    <row r="26" spans="1:5" ht="49.5" customHeight="1">
      <c r="A26" s="381"/>
      <c r="B26" s="383" t="s">
        <v>116</v>
      </c>
      <c r="C26" s="383"/>
      <c r="D26" s="383"/>
      <c r="E26" s="377"/>
    </row>
    <row r="27" spans="1:5" ht="21.75">
      <c r="A27" s="378"/>
      <c r="B27" s="384" t="s">
        <v>117</v>
      </c>
      <c r="C27" s="384"/>
      <c r="D27" s="384"/>
      <c r="E27" s="377"/>
    </row>
    <row r="28" spans="1:5" ht="21.75">
      <c r="A28" s="378"/>
      <c r="B28" s="378"/>
      <c r="C28" s="377"/>
      <c r="D28" s="379"/>
      <c r="E28" s="377"/>
    </row>
    <row r="29" ht="23.25">
      <c r="B29" s="123"/>
    </row>
    <row r="30" ht="23.25">
      <c r="B30" s="123"/>
    </row>
  </sheetData>
  <sheetProtection/>
  <mergeCells count="3">
    <mergeCell ref="A1:D1"/>
    <mergeCell ref="B26:D26"/>
    <mergeCell ref="B27:D27"/>
  </mergeCells>
  <printOptions horizontalCentered="1"/>
  <pageMargins left="0.5118110236220472" right="0.11811023622047245" top="0.5118110236220472" bottom="0.1968503937007874" header="0.3937007874015748" footer="0.3937007874015748"/>
  <pageSetup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9.28125" style="0" customWidth="1"/>
    <col min="2" max="2" width="51.140625" style="0" customWidth="1"/>
    <col min="3" max="3" width="16.28125" style="0" customWidth="1"/>
    <col min="4" max="4" width="14.140625" style="0" customWidth="1"/>
    <col min="5" max="5" width="23.140625" style="44" customWidth="1"/>
    <col min="6" max="6" width="16.57421875" style="0" customWidth="1"/>
  </cols>
  <sheetData>
    <row r="1" spans="1:4" ht="21">
      <c r="A1" s="386" t="s">
        <v>62</v>
      </c>
      <c r="B1" s="386"/>
      <c r="C1" s="386"/>
      <c r="D1" s="386"/>
    </row>
    <row r="2" spans="1:4" ht="21">
      <c r="A2" s="50" t="s">
        <v>278</v>
      </c>
      <c r="B2" s="50"/>
      <c r="C2" s="50"/>
      <c r="D2" s="50"/>
    </row>
    <row r="3" spans="1:4" ht="21">
      <c r="A3" s="12" t="s">
        <v>78</v>
      </c>
      <c r="B3" s="13"/>
      <c r="C3" s="13"/>
      <c r="D3" s="13"/>
    </row>
    <row r="4" spans="1:4" ht="21">
      <c r="A4" s="12" t="s">
        <v>31</v>
      </c>
      <c r="B4" s="13"/>
      <c r="C4" s="13"/>
      <c r="D4" s="13"/>
    </row>
    <row r="5" spans="1:4" ht="21">
      <c r="A5" s="389" t="s">
        <v>203</v>
      </c>
      <c r="B5" s="389"/>
      <c r="C5" s="389"/>
      <c r="D5" s="13"/>
    </row>
    <row r="6" spans="1:4" ht="21" customHeight="1">
      <c r="A6" s="425" t="s">
        <v>290</v>
      </c>
      <c r="B6" s="425"/>
      <c r="C6" s="425"/>
      <c r="D6" s="425"/>
    </row>
    <row r="7" spans="1:4" ht="21">
      <c r="A7" s="387" t="s">
        <v>2</v>
      </c>
      <c r="B7" s="387" t="s">
        <v>3</v>
      </c>
      <c r="C7" s="14" t="s">
        <v>25</v>
      </c>
      <c r="D7" s="14" t="s">
        <v>6</v>
      </c>
    </row>
    <row r="8" spans="1:4" ht="21.75" thickBot="1">
      <c r="A8" s="388"/>
      <c r="B8" s="388"/>
      <c r="C8" s="15" t="s">
        <v>26</v>
      </c>
      <c r="D8" s="15" t="s">
        <v>27</v>
      </c>
    </row>
    <row r="9" spans="1:5" s="57" customFormat="1" ht="21.75" thickTop="1">
      <c r="A9" s="16">
        <v>1</v>
      </c>
      <c r="B9" s="76" t="s">
        <v>189</v>
      </c>
      <c r="C9" s="17">
        <f>'ปร.5 (ก)'!C13</f>
        <v>4948.2</v>
      </c>
      <c r="D9" s="18">
        <f>C9*100/$C$15</f>
        <v>3.4589518027526</v>
      </c>
      <c r="E9" s="44"/>
    </row>
    <row r="10" spans="1:5" s="57" customFormat="1" ht="21">
      <c r="A10" s="16">
        <v>2</v>
      </c>
      <c r="B10" s="77" t="s">
        <v>190</v>
      </c>
      <c r="C10" s="64">
        <f>'ปร.5 (ก)'!C14</f>
        <v>84411.888772</v>
      </c>
      <c r="D10" s="18">
        <f>C10*100/$C$15</f>
        <v>59.00663975620657</v>
      </c>
      <c r="E10" s="44"/>
    </row>
    <row r="11" spans="1:5" s="57" customFormat="1" ht="21">
      <c r="A11" s="16">
        <v>3</v>
      </c>
      <c r="B11" s="77" t="s">
        <v>191</v>
      </c>
      <c r="C11" s="65">
        <f>'ปร.5 (ก)'!G19</f>
        <v>0</v>
      </c>
      <c r="D11" s="18">
        <f>C11*100/$C$15</f>
        <v>0</v>
      </c>
      <c r="E11" s="44"/>
    </row>
    <row r="12" spans="1:5" s="57" customFormat="1" ht="21">
      <c r="A12" s="16">
        <v>4</v>
      </c>
      <c r="B12" s="77" t="s">
        <v>192</v>
      </c>
      <c r="C12" s="42">
        <f>'ปร.5 (ก)'!C21</f>
        <v>3060</v>
      </c>
      <c r="D12" s="18">
        <f>C12*100/$C$15</f>
        <v>2.139038946773161</v>
      </c>
      <c r="E12" s="44"/>
    </row>
    <row r="13" spans="1:5" s="57" customFormat="1" ht="21">
      <c r="A13" s="16">
        <v>5</v>
      </c>
      <c r="B13" s="77" t="s">
        <v>193</v>
      </c>
      <c r="C13" s="42">
        <f>'ปร.5 (ก)'!C22</f>
        <v>50634.81</v>
      </c>
      <c r="D13" s="18">
        <f>C13*100/$C$15</f>
        <v>35.39536949426768</v>
      </c>
      <c r="E13" s="44"/>
    </row>
    <row r="14" spans="1:5" s="57" customFormat="1" ht="21">
      <c r="A14" s="16"/>
      <c r="B14" s="67"/>
      <c r="C14" s="42"/>
      <c r="D14" s="18"/>
      <c r="E14" s="44"/>
    </row>
    <row r="15" spans="1:5" s="57" customFormat="1" ht="21.75" thickBot="1">
      <c r="A15" s="53"/>
      <c r="B15" s="54" t="s">
        <v>209</v>
      </c>
      <c r="C15" s="55">
        <f>SUM(C9:C14)</f>
        <v>143054.898772</v>
      </c>
      <c r="D15" s="56">
        <f>SUM(D9:D14)</f>
        <v>100.00000000000001</v>
      </c>
      <c r="E15" s="82"/>
    </row>
    <row r="16" spans="1:5" s="57" customFormat="1" ht="21.75" thickTop="1">
      <c r="A16" s="53"/>
      <c r="B16" s="54"/>
      <c r="C16" s="55"/>
      <c r="D16" s="370"/>
      <c r="E16" s="82"/>
    </row>
    <row r="17" spans="1:5" s="57" customFormat="1" ht="21">
      <c r="A17" s="254">
        <v>6</v>
      </c>
      <c r="B17" s="253" t="s">
        <v>265</v>
      </c>
      <c r="C17" s="255">
        <v>3</v>
      </c>
      <c r="D17" s="256"/>
      <c r="E17" s="82"/>
    </row>
    <row r="18" spans="1:5" s="57" customFormat="1" ht="21">
      <c r="A18" s="53"/>
      <c r="B18" s="54"/>
      <c r="C18" s="63"/>
      <c r="D18" s="371"/>
      <c r="E18" s="82"/>
    </row>
    <row r="19" spans="1:5" s="57" customFormat="1" ht="21">
      <c r="A19" s="53"/>
      <c r="B19" s="372" t="s">
        <v>266</v>
      </c>
      <c r="C19" s="55">
        <f>C15*C17</f>
        <v>429164.69631599996</v>
      </c>
      <c r="D19" s="371"/>
      <c r="E19" s="82"/>
    </row>
    <row r="20" spans="1:5" s="57" customFormat="1" ht="21">
      <c r="A20" s="53"/>
      <c r="B20" s="54"/>
      <c r="C20" s="63"/>
      <c r="D20" s="370"/>
      <c r="E20" s="82"/>
    </row>
    <row r="21" spans="1:5" s="57" customFormat="1" ht="21">
      <c r="A21" s="53"/>
      <c r="B21" s="372" t="s">
        <v>264</v>
      </c>
      <c r="C21" s="63">
        <f>C19*0.3043</f>
        <v>130594.8170889588</v>
      </c>
      <c r="D21" s="53"/>
      <c r="E21" s="44"/>
    </row>
    <row r="22" spans="1:5" s="57" customFormat="1" ht="21">
      <c r="A22" s="75"/>
      <c r="B22" s="54"/>
      <c r="C22" s="63"/>
      <c r="D22" s="75"/>
      <c r="E22" s="82"/>
    </row>
    <row r="23" spans="1:5" s="57" customFormat="1" ht="21">
      <c r="A23" s="16">
        <v>7</v>
      </c>
      <c r="B23" s="78" t="s">
        <v>194</v>
      </c>
      <c r="C23" s="65">
        <f>'ปร.5 (ข)'!C14+'ปร.5 (ข)'!C13</f>
        <v>68160</v>
      </c>
      <c r="D23" s="18"/>
      <c r="E23" s="44"/>
    </row>
    <row r="24" spans="1:5" s="57" customFormat="1" ht="21">
      <c r="A24" s="254"/>
      <c r="B24" s="80" t="s">
        <v>74</v>
      </c>
      <c r="C24" s="65">
        <f>C23*0.07</f>
        <v>4771.200000000001</v>
      </c>
      <c r="D24" s="66"/>
      <c r="E24" s="82"/>
    </row>
    <row r="25" spans="1:5" s="57" customFormat="1" ht="21">
      <c r="A25" s="254"/>
      <c r="B25" s="253"/>
      <c r="C25" s="64"/>
      <c r="D25" s="66"/>
      <c r="E25" s="82"/>
    </row>
    <row r="26" spans="1:6" ht="23.25">
      <c r="A26" s="390" t="s">
        <v>63</v>
      </c>
      <c r="B26" s="62" t="s">
        <v>239</v>
      </c>
      <c r="C26" s="375">
        <f>C19+C21+C23+C24</f>
        <v>632690.7134049587</v>
      </c>
      <c r="D26" s="61"/>
      <c r="E26" s="361"/>
      <c r="F26" s="362"/>
    </row>
    <row r="27" spans="1:4" ht="24" thickBot="1">
      <c r="A27" s="391"/>
      <c r="B27" s="41" t="s">
        <v>64</v>
      </c>
      <c r="C27" s="51"/>
      <c r="D27" s="52"/>
    </row>
    <row r="28" spans="1:9" s="90" customFormat="1" ht="23.25" customHeight="1" thickTop="1">
      <c r="A28" s="83" t="s">
        <v>29</v>
      </c>
      <c r="B28" s="84" t="str">
        <f>_xlfn.BAHTTEXT(C26)</f>
        <v>หกแสนสามหมื่นสองพันหกร้อยเก้าสิบบาทเจ็ดสิบเอ็ดสตางค์</v>
      </c>
      <c r="C28" s="84"/>
      <c r="D28" s="85"/>
      <c r="E28" s="86"/>
      <c r="F28" s="87"/>
      <c r="G28" s="88"/>
      <c r="H28" s="89"/>
      <c r="I28" s="89"/>
    </row>
    <row r="29" spans="1:6" ht="19.5">
      <c r="A29" s="28"/>
      <c r="B29" s="28"/>
      <c r="C29" s="39"/>
      <c r="D29" s="29"/>
      <c r="E29" s="81"/>
      <c r="F29" s="28"/>
    </row>
    <row r="30" spans="1:6" ht="19.5">
      <c r="A30" s="28"/>
      <c r="B30" s="28"/>
      <c r="C30" s="39"/>
      <c r="D30" s="29"/>
      <c r="E30" s="81"/>
      <c r="F30" s="28"/>
    </row>
    <row r="31" spans="1:13" s="366" customFormat="1" ht="21.75" customHeight="1">
      <c r="A31" s="385" t="s">
        <v>233</v>
      </c>
      <c r="B31" s="385"/>
      <c r="C31" s="385"/>
      <c r="D31" s="385"/>
      <c r="E31" s="385"/>
      <c r="F31" s="364"/>
      <c r="J31" s="367"/>
      <c r="L31" s="367"/>
      <c r="M31" s="367"/>
    </row>
    <row r="32" spans="1:13" s="366" customFormat="1" ht="21.75" customHeight="1">
      <c r="A32" s="385" t="s">
        <v>234</v>
      </c>
      <c r="B32" s="385"/>
      <c r="C32" s="385"/>
      <c r="D32" s="385"/>
      <c r="E32" s="385"/>
      <c r="F32" s="364"/>
      <c r="J32" s="367"/>
      <c r="L32" s="367"/>
      <c r="M32" s="367"/>
    </row>
    <row r="33" spans="1:6" s="49" customFormat="1" ht="19.5">
      <c r="A33" s="385" t="s">
        <v>235</v>
      </c>
      <c r="B33" s="385"/>
      <c r="C33" s="385"/>
      <c r="D33" s="385"/>
      <c r="E33" s="385"/>
      <c r="F33" s="48"/>
    </row>
    <row r="34" spans="1:6" s="49" customFormat="1" ht="19.5">
      <c r="A34" s="363"/>
      <c r="B34" s="363"/>
      <c r="C34" s="363"/>
      <c r="D34" s="363"/>
      <c r="E34" s="363"/>
      <c r="F34" s="48"/>
    </row>
    <row r="35" spans="1:13" s="45" customFormat="1" ht="19.5">
      <c r="A35" s="43" t="s">
        <v>54</v>
      </c>
      <c r="B35" s="43" t="s">
        <v>55</v>
      </c>
      <c r="C35" s="43"/>
      <c r="D35" s="43"/>
      <c r="E35"/>
      <c r="F35"/>
      <c r="J35" s="46"/>
      <c r="L35" s="46"/>
      <c r="M35" s="46"/>
    </row>
    <row r="36" spans="1:10" s="45" customFormat="1" ht="19.5">
      <c r="A36" s="43"/>
      <c r="B36" s="43" t="s">
        <v>236</v>
      </c>
      <c r="C36" s="43"/>
      <c r="D36" s="43"/>
      <c r="E36"/>
      <c r="F36"/>
      <c r="J36" s="46"/>
    </row>
    <row r="37" spans="1:6" s="45" customFormat="1" ht="21" customHeight="1">
      <c r="A37" s="43"/>
      <c r="B37" s="47" t="s">
        <v>237</v>
      </c>
      <c r="C37" s="47"/>
      <c r="D37" s="43"/>
      <c r="E37"/>
      <c r="F37" s="5"/>
    </row>
    <row r="38" spans="1:4" ht="19.5">
      <c r="A38" s="11"/>
      <c r="B38" s="11"/>
      <c r="C38" s="11"/>
      <c r="D38" s="11"/>
    </row>
    <row r="39" spans="1:4" ht="19.5">
      <c r="A39" s="11"/>
      <c r="B39" s="11"/>
      <c r="C39" s="11"/>
      <c r="D39" s="11"/>
    </row>
  </sheetData>
  <sheetProtection/>
  <mergeCells count="9">
    <mergeCell ref="A32:E32"/>
    <mergeCell ref="A33:E33"/>
    <mergeCell ref="A1:D1"/>
    <mergeCell ref="A7:A8"/>
    <mergeCell ref="B7:B8"/>
    <mergeCell ref="A5:C5"/>
    <mergeCell ref="A26:A27"/>
    <mergeCell ref="A31:E31"/>
    <mergeCell ref="A6:D6"/>
  </mergeCells>
  <printOptions/>
  <pageMargins left="0.7480314960629921" right="0.7480314960629921" top="0.5905511811023623" bottom="0.15748031496062992" header="0.3937007874015748" footer="0.2755905511811024"/>
  <pageSetup horizontalDpi="600" verticalDpi="600" orientation="portrait" paperSize="9" scale="97" r:id="rId3"/>
  <headerFooter alignWithMargins="0">
    <oddHeader>&amp;Rแบบ ปร.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8.00390625" style="0" customWidth="1"/>
    <col min="2" max="2" width="30.28125" style="0" customWidth="1"/>
    <col min="3" max="3" width="16.00390625" style="0" customWidth="1"/>
    <col min="4" max="4" width="9.57421875" style="0" customWidth="1"/>
    <col min="5" max="5" width="16.00390625" style="0" customWidth="1"/>
    <col min="6" max="6" width="8.140625" style="0" customWidth="1"/>
    <col min="7" max="7" width="27.7109375" style="0" customWidth="1"/>
    <col min="8" max="8" width="14.00390625" style="0" bestFit="1" customWidth="1"/>
    <col min="9" max="9" width="13.7109375" style="0" bestFit="1" customWidth="1"/>
  </cols>
  <sheetData>
    <row r="1" spans="1:10" ht="23.25">
      <c r="A1" s="396" t="s">
        <v>14</v>
      </c>
      <c r="B1" s="396"/>
      <c r="C1" s="396"/>
      <c r="D1" s="396"/>
      <c r="E1" s="396"/>
      <c r="F1" s="396"/>
      <c r="G1" s="3"/>
      <c r="H1" s="3"/>
      <c r="I1" s="3"/>
      <c r="J1" s="3"/>
    </row>
    <row r="2" spans="1:10" ht="23.25">
      <c r="A2" s="397" t="s">
        <v>22</v>
      </c>
      <c r="B2" s="397"/>
      <c r="C2" s="397"/>
      <c r="D2" s="397"/>
      <c r="E2" s="397"/>
      <c r="F2" s="397"/>
      <c r="G2" s="1"/>
      <c r="H2" s="1"/>
      <c r="I2" s="1"/>
      <c r="J2" s="1"/>
    </row>
    <row r="3" spans="1:10" ht="21">
      <c r="A3" s="398" t="s">
        <v>287</v>
      </c>
      <c r="B3" s="398"/>
      <c r="C3" s="398"/>
      <c r="D3" s="398"/>
      <c r="E3" s="398"/>
      <c r="F3" s="398"/>
      <c r="G3" s="1"/>
      <c r="H3" s="1"/>
      <c r="I3" s="1"/>
      <c r="J3" s="3"/>
    </row>
    <row r="4" spans="1:10" ht="21">
      <c r="A4" s="392" t="s">
        <v>76</v>
      </c>
      <c r="B4" s="392"/>
      <c r="C4" s="392"/>
      <c r="D4" s="392"/>
      <c r="E4" s="392"/>
      <c r="F4" s="392"/>
      <c r="G4" s="1"/>
      <c r="H4" s="1"/>
      <c r="I4" s="1"/>
      <c r="J4" s="1"/>
    </row>
    <row r="5" spans="1:10" ht="21">
      <c r="A5" s="392" t="s">
        <v>77</v>
      </c>
      <c r="B5" s="392"/>
      <c r="C5" s="392"/>
      <c r="D5" s="392"/>
      <c r="E5" s="392"/>
      <c r="F5" s="392"/>
      <c r="G5" s="3"/>
      <c r="H5" s="3"/>
      <c r="I5" s="3"/>
      <c r="J5" s="3"/>
    </row>
    <row r="6" spans="1:10" ht="21">
      <c r="A6" s="392" t="s">
        <v>211</v>
      </c>
      <c r="B6" s="392"/>
      <c r="C6" s="392"/>
      <c r="D6" s="392"/>
      <c r="E6" s="392"/>
      <c r="F6" s="392"/>
      <c r="G6" s="1"/>
      <c r="H6" s="1"/>
      <c r="I6" s="2"/>
      <c r="J6" s="4"/>
    </row>
    <row r="7" spans="1:10" ht="21">
      <c r="A7" s="392" t="s">
        <v>0</v>
      </c>
      <c r="B7" s="392"/>
      <c r="C7" s="392"/>
      <c r="D7" s="392"/>
      <c r="E7" s="392"/>
      <c r="F7" s="392"/>
      <c r="G7" s="2"/>
      <c r="H7" s="2"/>
      <c r="I7" s="4"/>
      <c r="J7" s="4"/>
    </row>
    <row r="8" spans="1:6" ht="21">
      <c r="A8" s="392" t="s">
        <v>202</v>
      </c>
      <c r="B8" s="392"/>
      <c r="C8" s="392"/>
      <c r="D8" s="392"/>
      <c r="E8" s="392"/>
      <c r="F8" s="392"/>
    </row>
    <row r="9" spans="1:6" ht="21" customHeight="1">
      <c r="A9" s="392" t="str">
        <f>'ปร.6'!A6</f>
        <v>ประมาณการเมื่อ  วันที่ 19  ตุลาคม  2559                    ราคากลางเห็นชอบเมื่อวันที่  24  ตุลาคม  2559</v>
      </c>
      <c r="B9" s="392"/>
      <c r="C9" s="392"/>
      <c r="D9" s="392"/>
      <c r="E9" s="392"/>
      <c r="F9" s="392"/>
    </row>
    <row r="10" spans="1:6" ht="21" customHeight="1">
      <c r="A10" s="6"/>
      <c r="B10" s="6"/>
      <c r="C10" s="6"/>
      <c r="D10" s="6"/>
      <c r="E10" s="6"/>
      <c r="F10" s="6"/>
    </row>
    <row r="11" spans="1:6" ht="21">
      <c r="A11" s="403" t="s">
        <v>2</v>
      </c>
      <c r="B11" s="403" t="s">
        <v>3</v>
      </c>
      <c r="C11" s="21" t="s">
        <v>15</v>
      </c>
      <c r="D11" s="403" t="s">
        <v>16</v>
      </c>
      <c r="E11" s="21" t="s">
        <v>17</v>
      </c>
      <c r="F11" s="21" t="s">
        <v>6</v>
      </c>
    </row>
    <row r="12" spans="1:6" ht="21">
      <c r="A12" s="404"/>
      <c r="B12" s="404"/>
      <c r="C12" s="22" t="s">
        <v>18</v>
      </c>
      <c r="D12" s="404"/>
      <c r="E12" s="22" t="s">
        <v>18</v>
      </c>
      <c r="F12" s="22" t="s">
        <v>27</v>
      </c>
    </row>
    <row r="13" spans="1:9" ht="21" customHeight="1">
      <c r="A13" s="26">
        <v>1</v>
      </c>
      <c r="B13" s="58" t="s">
        <v>150</v>
      </c>
      <c r="C13" s="8">
        <f>'ปร.4'!I25</f>
        <v>4948.2</v>
      </c>
      <c r="D13" s="399">
        <v>1.3043</v>
      </c>
      <c r="E13" s="8">
        <f>C13*D13</f>
        <v>6453.93726</v>
      </c>
      <c r="F13" s="243">
        <f>E13*100/E28</f>
        <v>1.0047532321150854</v>
      </c>
      <c r="I13" s="241"/>
    </row>
    <row r="14" spans="1:9" ht="21" customHeight="1">
      <c r="A14" s="26">
        <v>2</v>
      </c>
      <c r="B14" s="60" t="s">
        <v>83</v>
      </c>
      <c r="C14" s="8">
        <f>'ปร.4'!I45</f>
        <v>84411.888772</v>
      </c>
      <c r="D14" s="400"/>
      <c r="E14" s="8">
        <f>C14*D13</f>
        <v>110098.4265253196</v>
      </c>
      <c r="F14" s="243">
        <f>E14*100/E28</f>
        <v>17.140196045553147</v>
      </c>
      <c r="G14" s="71"/>
      <c r="I14" s="242"/>
    </row>
    <row r="15" spans="1:9" ht="21" customHeight="1">
      <c r="A15" s="26">
        <v>3</v>
      </c>
      <c r="B15" s="59" t="s">
        <v>69</v>
      </c>
      <c r="C15" s="8">
        <f>'ปร.4'!I64</f>
        <v>91929.95360000001</v>
      </c>
      <c r="D15" s="400"/>
      <c r="E15" s="8">
        <f>C15*D13</f>
        <v>119904.23848048001</v>
      </c>
      <c r="F15" s="243">
        <f>E15*100/E28</f>
        <v>18.66677135277269</v>
      </c>
      <c r="I15" s="241"/>
    </row>
    <row r="16" spans="1:9" ht="21" customHeight="1">
      <c r="A16" s="26">
        <v>4</v>
      </c>
      <c r="B16" s="59" t="s">
        <v>67</v>
      </c>
      <c r="C16" s="8">
        <f>'ปร.4'!I72</f>
        <v>43047.12</v>
      </c>
      <c r="D16" s="400"/>
      <c r="E16" s="8">
        <f>C16*D13</f>
        <v>56146.358616000005</v>
      </c>
      <c r="F16" s="243">
        <f>E16*100/E28</f>
        <v>8.740902338879984</v>
      </c>
      <c r="I16" s="241"/>
    </row>
    <row r="17" spans="1:9" ht="21" customHeight="1">
      <c r="A17" s="26">
        <v>5</v>
      </c>
      <c r="B17" s="60" t="s">
        <v>68</v>
      </c>
      <c r="C17" s="8">
        <f>'ปร.4'!I87</f>
        <v>58335.92</v>
      </c>
      <c r="D17" s="400"/>
      <c r="E17" s="8">
        <f>C17*D13</f>
        <v>76087.540456</v>
      </c>
      <c r="F17" s="243">
        <f>E17*100/E28</f>
        <v>11.84535875033488</v>
      </c>
      <c r="I17" s="241"/>
    </row>
    <row r="18" spans="1:9" ht="21" customHeight="1">
      <c r="A18" s="26">
        <v>6</v>
      </c>
      <c r="B18" s="59" t="s">
        <v>70</v>
      </c>
      <c r="C18" s="8">
        <f>'ปร.4'!I94</f>
        <v>39600</v>
      </c>
      <c r="D18" s="400"/>
      <c r="E18" s="8">
        <f>C18*D13</f>
        <v>51650.28</v>
      </c>
      <c r="F18" s="243">
        <f>E18*100/E28</f>
        <v>8.040949838680202</v>
      </c>
      <c r="I18" s="241"/>
    </row>
    <row r="19" spans="1:9" ht="21" customHeight="1">
      <c r="A19" s="26">
        <v>7</v>
      </c>
      <c r="B19" s="60" t="s">
        <v>126</v>
      </c>
      <c r="C19" s="8">
        <f>'ปร.4'!I106</f>
        <v>96611.24</v>
      </c>
      <c r="D19" s="400"/>
      <c r="E19" s="8">
        <f>C19*D13</f>
        <v>126010.040332</v>
      </c>
      <c r="F19" s="243">
        <f>E19*100/E28</f>
        <v>19.617326633653896</v>
      </c>
      <c r="G19" s="71"/>
      <c r="I19" s="241"/>
    </row>
    <row r="20" spans="1:9" ht="21" customHeight="1">
      <c r="A20" s="26">
        <v>8</v>
      </c>
      <c r="B20" s="59" t="s">
        <v>72</v>
      </c>
      <c r="C20" s="8">
        <f>'ปร.4'!I111</f>
        <v>19900</v>
      </c>
      <c r="D20" s="400"/>
      <c r="E20" s="8">
        <f>C20*D13</f>
        <v>25955.57</v>
      </c>
      <c r="F20" s="243">
        <f>E20*100/E28</f>
        <v>4.040780348225657</v>
      </c>
      <c r="I20" s="241"/>
    </row>
    <row r="21" spans="1:9" ht="21" customHeight="1">
      <c r="A21" s="26">
        <v>9</v>
      </c>
      <c r="B21" s="59" t="s">
        <v>71</v>
      </c>
      <c r="C21" s="8">
        <f>'ปร.4'!I122</f>
        <v>3060</v>
      </c>
      <c r="D21" s="400"/>
      <c r="E21" s="8">
        <f>C21*D13</f>
        <v>3991.158</v>
      </c>
      <c r="F21" s="243">
        <f>E21*100/E28</f>
        <v>0.6213461238980157</v>
      </c>
      <c r="I21" s="241"/>
    </row>
    <row r="22" spans="1:9" ht="21" customHeight="1" thickBot="1">
      <c r="A22" s="26">
        <v>10</v>
      </c>
      <c r="B22" s="236" t="s">
        <v>188</v>
      </c>
      <c r="C22" s="8">
        <f>'ปร.4'!I152</f>
        <v>50634.81</v>
      </c>
      <c r="D22" s="183"/>
      <c r="E22" s="8">
        <f>C22*D13</f>
        <v>66042.982683</v>
      </c>
      <c r="F22" s="243">
        <f>E22*100/E28</f>
        <v>10.281615335886432</v>
      </c>
      <c r="I22" s="241"/>
    </row>
    <row r="23" spans="1:9" ht="21">
      <c r="A23" s="9"/>
      <c r="B23" s="68" t="s">
        <v>56</v>
      </c>
      <c r="C23" s="69"/>
      <c r="D23" s="69"/>
      <c r="E23" s="9"/>
      <c r="F23" s="374"/>
      <c r="G23" s="71"/>
      <c r="I23" s="241">
        <f>SUM(F13:F22)</f>
        <v>99.99999999999999</v>
      </c>
    </row>
    <row r="24" spans="1:6" ht="21">
      <c r="A24" s="9"/>
      <c r="B24" s="9" t="s">
        <v>19</v>
      </c>
      <c r="C24" s="9"/>
      <c r="D24" s="9"/>
      <c r="E24" s="9"/>
      <c r="F24" s="9"/>
    </row>
    <row r="25" spans="1:6" ht="21">
      <c r="A25" s="9"/>
      <c r="B25" s="9" t="s">
        <v>20</v>
      </c>
      <c r="C25" s="9"/>
      <c r="D25" s="9"/>
      <c r="E25" s="9"/>
      <c r="F25" s="9"/>
    </row>
    <row r="26" spans="1:9" ht="21">
      <c r="A26" s="9"/>
      <c r="B26" s="9" t="s">
        <v>238</v>
      </c>
      <c r="C26" s="9"/>
      <c r="D26" s="9"/>
      <c r="E26" s="9"/>
      <c r="F26" s="9"/>
      <c r="I26" s="19"/>
    </row>
    <row r="27" spans="1:6" ht="21" customHeight="1">
      <c r="A27" s="10"/>
      <c r="B27" s="10" t="s">
        <v>21</v>
      </c>
      <c r="C27" s="10"/>
      <c r="D27" s="10"/>
      <c r="E27" s="10"/>
      <c r="F27" s="10"/>
    </row>
    <row r="28" spans="1:8" s="30" customFormat="1" ht="24" thickBot="1">
      <c r="A28" s="72"/>
      <c r="B28" s="393" t="s">
        <v>28</v>
      </c>
      <c r="C28" s="394"/>
      <c r="D28" s="395"/>
      <c r="E28" s="70">
        <f>SUM(E13:E27)</f>
        <v>642340.5323527997</v>
      </c>
      <c r="F28" s="73"/>
      <c r="G28" s="373"/>
      <c r="H28" s="74"/>
    </row>
    <row r="29" spans="1:9" ht="23.25" customHeight="1" thickTop="1">
      <c r="A29" s="32" t="s">
        <v>29</v>
      </c>
      <c r="B29" s="31" t="str">
        <f>_xlfn.BAHTTEXT(E28)</f>
        <v>หกแสนสี่หมื่นสองพันสามร้อยสี่สิบบาทห้าสิบสามสตางค์</v>
      </c>
      <c r="C29" s="31"/>
      <c r="D29" s="31"/>
      <c r="E29" s="33"/>
      <c r="F29" s="27"/>
      <c r="H29" s="34"/>
      <c r="I29" s="34"/>
    </row>
    <row r="30" spans="1:6" ht="21">
      <c r="A30" s="38"/>
      <c r="B30" s="35" t="s">
        <v>34</v>
      </c>
      <c r="C30" s="36">
        <v>0</v>
      </c>
      <c r="D30" s="37" t="s">
        <v>11</v>
      </c>
      <c r="E30" s="35"/>
      <c r="F30" s="27"/>
    </row>
    <row r="31" spans="1:6" ht="21">
      <c r="A31" s="38"/>
      <c r="B31" s="35" t="s">
        <v>24</v>
      </c>
      <c r="C31" s="36">
        <v>0</v>
      </c>
      <c r="D31" s="37" t="s">
        <v>23</v>
      </c>
      <c r="E31" s="35"/>
      <c r="F31" s="27"/>
    </row>
    <row r="32" spans="1:13" s="45" customFormat="1" ht="21">
      <c r="A32" s="43"/>
      <c r="B32" s="401"/>
      <c r="C32" s="402"/>
      <c r="D32" s="402"/>
      <c r="E32" s="402"/>
      <c r="F32"/>
      <c r="J32" s="46"/>
      <c r="L32" s="46"/>
      <c r="M32" s="46"/>
    </row>
    <row r="33" spans="1:13" s="366" customFormat="1" ht="21.75" customHeight="1">
      <c r="A33" s="385" t="s">
        <v>233</v>
      </c>
      <c r="B33" s="385"/>
      <c r="C33" s="385"/>
      <c r="D33" s="385"/>
      <c r="E33" s="385"/>
      <c r="F33" s="364"/>
      <c r="J33" s="367"/>
      <c r="L33" s="367"/>
      <c r="M33" s="367"/>
    </row>
    <row r="34" spans="1:13" s="366" customFormat="1" ht="21.75" customHeight="1">
      <c r="A34" s="385" t="s">
        <v>234</v>
      </c>
      <c r="B34" s="385"/>
      <c r="C34" s="385"/>
      <c r="D34" s="385"/>
      <c r="E34" s="385"/>
      <c r="F34" s="364"/>
      <c r="J34" s="367"/>
      <c r="L34" s="367"/>
      <c r="M34" s="367"/>
    </row>
    <row r="35" spans="1:6" s="49" customFormat="1" ht="21">
      <c r="A35" s="385" t="s">
        <v>235</v>
      </c>
      <c r="B35" s="385"/>
      <c r="C35" s="385"/>
      <c r="D35" s="385"/>
      <c r="E35" s="385"/>
      <c r="F35" s="48"/>
    </row>
    <row r="36" spans="1:13" s="45" customFormat="1" ht="19.5">
      <c r="A36" s="43" t="s">
        <v>54</v>
      </c>
      <c r="B36" s="43" t="s">
        <v>55</v>
      </c>
      <c r="C36" s="43"/>
      <c r="D36" s="43"/>
      <c r="E36"/>
      <c r="F36"/>
      <c r="J36" s="46"/>
      <c r="L36" s="46"/>
      <c r="M36" s="46"/>
    </row>
    <row r="37" spans="1:10" s="45" customFormat="1" ht="19.5">
      <c r="A37" s="43"/>
      <c r="B37" s="43" t="s">
        <v>236</v>
      </c>
      <c r="C37" s="43"/>
      <c r="D37" s="43"/>
      <c r="E37"/>
      <c r="F37"/>
      <c r="J37" s="46"/>
    </row>
    <row r="38" spans="1:6" s="45" customFormat="1" ht="21" customHeight="1">
      <c r="A38" s="43"/>
      <c r="B38" s="47" t="s">
        <v>237</v>
      </c>
      <c r="C38" s="47"/>
      <c r="D38" s="43"/>
      <c r="E38"/>
      <c r="F38" s="5"/>
    </row>
    <row r="39" ht="21" customHeight="1"/>
    <row r="40" ht="21" customHeight="1"/>
  </sheetData>
  <sheetProtection/>
  <mergeCells count="18">
    <mergeCell ref="A6:F6"/>
    <mergeCell ref="D13:D21"/>
    <mergeCell ref="A8:F8"/>
    <mergeCell ref="A9:F9"/>
    <mergeCell ref="B32:E32"/>
    <mergeCell ref="B11:B12"/>
    <mergeCell ref="A11:A12"/>
    <mergeCell ref="D11:D12"/>
    <mergeCell ref="A33:E33"/>
    <mergeCell ref="A34:E34"/>
    <mergeCell ref="A35:E35"/>
    <mergeCell ref="A7:F7"/>
    <mergeCell ref="B28:D28"/>
    <mergeCell ref="A1:F1"/>
    <mergeCell ref="A2:F2"/>
    <mergeCell ref="A3:F3"/>
    <mergeCell ref="A4:F4"/>
    <mergeCell ref="A5:F5"/>
  </mergeCells>
  <printOptions/>
  <pageMargins left="0.7480314960629921" right="0.7480314960629921" top="0.5905511811023623" bottom="0.15748031496062992" header="0.3937007874015748" footer="0.5118110236220472"/>
  <pageSetup horizontalDpi="600" verticalDpi="600" orientation="portrait" paperSize="9" r:id="rId4"/>
  <headerFooter alignWithMargins="0">
    <oddHeader>&amp;Rแบบ ปร. 5 (ก) แผ่นที่&amp;P/&amp;N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22">
      <selection activeCell="H16" sqref="H16"/>
    </sheetView>
  </sheetViews>
  <sheetFormatPr defaultColWidth="9.140625" defaultRowHeight="12.75"/>
  <cols>
    <col min="1" max="1" width="8.00390625" style="0" customWidth="1"/>
    <col min="2" max="2" width="33.140625" style="0" customWidth="1"/>
    <col min="3" max="3" width="15.28125" style="0" customWidth="1"/>
    <col min="4" max="4" width="9.57421875" style="0" customWidth="1"/>
    <col min="5" max="5" width="14.00390625" style="0" customWidth="1"/>
    <col min="6" max="6" width="8.140625" style="0" customWidth="1"/>
    <col min="7" max="7" width="14.421875" style="0" customWidth="1"/>
    <col min="8" max="8" width="14.00390625" style="0" bestFit="1" customWidth="1"/>
    <col min="9" max="9" width="12.8515625" style="0" bestFit="1" customWidth="1"/>
  </cols>
  <sheetData>
    <row r="1" spans="1:10" ht="23.25">
      <c r="A1" s="396" t="s">
        <v>61</v>
      </c>
      <c r="B1" s="396"/>
      <c r="C1" s="396"/>
      <c r="D1" s="396"/>
      <c r="E1" s="396"/>
      <c r="F1" s="396"/>
      <c r="G1" s="3"/>
      <c r="H1" s="3"/>
      <c r="I1" s="3"/>
      <c r="J1" s="3"/>
    </row>
    <row r="2" spans="1:10" ht="23.25">
      <c r="A2" s="397" t="s">
        <v>22</v>
      </c>
      <c r="B2" s="397"/>
      <c r="C2" s="397"/>
      <c r="D2" s="397"/>
      <c r="E2" s="397"/>
      <c r="F2" s="397"/>
      <c r="G2" s="1"/>
      <c r="H2" s="1"/>
      <c r="I2" s="1"/>
      <c r="J2" s="1"/>
    </row>
    <row r="3" spans="1:10" ht="21">
      <c r="A3" s="398" t="s">
        <v>287</v>
      </c>
      <c r="B3" s="398"/>
      <c r="C3" s="398"/>
      <c r="D3" s="398"/>
      <c r="E3" s="398"/>
      <c r="F3" s="398"/>
      <c r="G3" s="1"/>
      <c r="H3" s="1"/>
      <c r="I3" s="1"/>
      <c r="J3" s="3"/>
    </row>
    <row r="4" spans="1:10" ht="21">
      <c r="A4" s="392" t="s">
        <v>76</v>
      </c>
      <c r="B4" s="392"/>
      <c r="C4" s="392"/>
      <c r="D4" s="392"/>
      <c r="E4" s="392"/>
      <c r="F4" s="392"/>
      <c r="G4" s="1"/>
      <c r="H4" s="1"/>
      <c r="I4" s="1"/>
      <c r="J4" s="1"/>
    </row>
    <row r="5" spans="1:10" ht="21">
      <c r="A5" s="392" t="s">
        <v>77</v>
      </c>
      <c r="B5" s="392"/>
      <c r="C5" s="392"/>
      <c r="D5" s="392"/>
      <c r="E5" s="392"/>
      <c r="F5" s="392"/>
      <c r="G5" s="3"/>
      <c r="H5" s="3"/>
      <c r="I5" s="3"/>
      <c r="J5" s="3"/>
    </row>
    <row r="6" spans="1:10" ht="21">
      <c r="A6" s="392" t="s">
        <v>211</v>
      </c>
      <c r="B6" s="392"/>
      <c r="C6" s="392"/>
      <c r="D6" s="392"/>
      <c r="E6" s="392"/>
      <c r="F6" s="392"/>
      <c r="G6" s="1"/>
      <c r="H6" s="1"/>
      <c r="I6" s="2"/>
      <c r="J6" s="4"/>
    </row>
    <row r="7" spans="1:10" ht="21">
      <c r="A7" s="392" t="s">
        <v>0</v>
      </c>
      <c r="B7" s="392"/>
      <c r="C7" s="392"/>
      <c r="D7" s="392"/>
      <c r="E7" s="392"/>
      <c r="F7" s="392"/>
      <c r="G7" s="2"/>
      <c r="H7" s="2"/>
      <c r="I7" s="4"/>
      <c r="J7" s="4"/>
    </row>
    <row r="8" spans="1:6" ht="21">
      <c r="A8" s="392" t="s">
        <v>202</v>
      </c>
      <c r="B8" s="392"/>
      <c r="C8" s="392"/>
      <c r="D8" s="392"/>
      <c r="E8" s="392"/>
      <c r="F8" s="392"/>
    </row>
    <row r="9" spans="1:6" ht="21" customHeight="1">
      <c r="A9" s="392" t="str">
        <f>'ปร.6'!A6</f>
        <v>ประมาณการเมื่อ  วันที่ 19  ตุลาคม  2559                    ราคากลางเห็นชอบเมื่อวันที่  24  ตุลาคม  2559</v>
      </c>
      <c r="B9" s="392"/>
      <c r="C9" s="392"/>
      <c r="D9" s="392"/>
      <c r="E9" s="392"/>
      <c r="F9" s="392"/>
    </row>
    <row r="10" spans="1:6" ht="21" customHeight="1">
      <c r="A10" s="6"/>
      <c r="B10" s="6"/>
      <c r="C10" s="6"/>
      <c r="D10" s="6"/>
      <c r="E10" s="6"/>
      <c r="F10" s="6"/>
    </row>
    <row r="11" spans="1:6" ht="21">
      <c r="A11" s="403" t="s">
        <v>2</v>
      </c>
      <c r="B11" s="403" t="s">
        <v>3</v>
      </c>
      <c r="C11" s="403" t="s">
        <v>30</v>
      </c>
      <c r="D11" s="21" t="s">
        <v>58</v>
      </c>
      <c r="E11" s="21" t="s">
        <v>17</v>
      </c>
      <c r="F11" s="21" t="s">
        <v>6</v>
      </c>
    </row>
    <row r="12" spans="1:6" ht="21">
      <c r="A12" s="404"/>
      <c r="B12" s="404"/>
      <c r="C12" s="404"/>
      <c r="D12" s="22" t="s">
        <v>59</v>
      </c>
      <c r="E12" s="22" t="s">
        <v>18</v>
      </c>
      <c r="F12" s="20"/>
    </row>
    <row r="13" spans="1:6" ht="21">
      <c r="A13" s="26">
        <v>1</v>
      </c>
      <c r="B13" s="7" t="s">
        <v>268</v>
      </c>
      <c r="C13" s="8">
        <f>'ปร.4'!I155</f>
        <v>60000</v>
      </c>
      <c r="D13" s="408">
        <v>1.07</v>
      </c>
      <c r="E13" s="8">
        <f>C13*D13</f>
        <v>64200.00000000001</v>
      </c>
      <c r="F13" s="7"/>
    </row>
    <row r="14" spans="1:7" ht="21">
      <c r="A14" s="26">
        <v>2</v>
      </c>
      <c r="B14" s="7" t="s">
        <v>246</v>
      </c>
      <c r="C14" s="8">
        <f>'ปร.4'!F156</f>
        <v>8160</v>
      </c>
      <c r="D14" s="409"/>
      <c r="E14" s="8">
        <f>C14*D13</f>
        <v>8731.2</v>
      </c>
      <c r="F14" s="7"/>
      <c r="G14" s="71"/>
    </row>
    <row r="15" spans="1:6" ht="21">
      <c r="A15" s="26">
        <v>3</v>
      </c>
      <c r="B15" s="7" t="s">
        <v>57</v>
      </c>
      <c r="C15" s="8">
        <v>0</v>
      </c>
      <c r="D15" s="409"/>
      <c r="E15" s="8">
        <f>C15*D13</f>
        <v>0</v>
      </c>
      <c r="F15" s="7"/>
    </row>
    <row r="16" spans="1:6" ht="21">
      <c r="A16" s="26">
        <v>4</v>
      </c>
      <c r="B16" s="7" t="s">
        <v>57</v>
      </c>
      <c r="C16" s="8">
        <v>0</v>
      </c>
      <c r="D16" s="409"/>
      <c r="E16" s="8">
        <f>C16*D13</f>
        <v>0</v>
      </c>
      <c r="F16" s="7"/>
    </row>
    <row r="17" spans="1:6" ht="21">
      <c r="A17" s="26"/>
      <c r="B17" s="7"/>
      <c r="C17" s="8"/>
      <c r="D17" s="409"/>
      <c r="E17" s="8"/>
      <c r="F17" s="7"/>
    </row>
    <row r="18" spans="1:6" ht="21" customHeight="1">
      <c r="A18" s="10"/>
      <c r="B18" s="10"/>
      <c r="C18" s="10"/>
      <c r="D18" s="410"/>
      <c r="E18" s="10"/>
      <c r="F18" s="10"/>
    </row>
    <row r="19" spans="1:8" s="5" customFormat="1" ht="21.75" thickBot="1">
      <c r="A19" s="23"/>
      <c r="B19" s="405" t="s">
        <v>28</v>
      </c>
      <c r="C19" s="406"/>
      <c r="D19" s="407"/>
      <c r="E19" s="24">
        <f>SUM(E13:E18)</f>
        <v>72931.20000000001</v>
      </c>
      <c r="F19" s="25"/>
      <c r="G19" s="79"/>
      <c r="H19" s="40"/>
    </row>
    <row r="20" spans="1:9" ht="23.25" customHeight="1" thickTop="1">
      <c r="A20" s="32" t="s">
        <v>29</v>
      </c>
      <c r="B20" s="31" t="str">
        <f>_xlfn.BAHTTEXT(E19)</f>
        <v>เจ็ดหมื่นสองพันเก้าร้อยสามสิบเอ็ดบาทยี่สิบสตางค์</v>
      </c>
      <c r="C20" s="31"/>
      <c r="D20" s="31"/>
      <c r="E20" s="33"/>
      <c r="F20" s="27"/>
      <c r="H20" s="34"/>
      <c r="I20" s="34"/>
    </row>
    <row r="21" spans="1:6" ht="21">
      <c r="A21" s="38"/>
      <c r="B21" s="35" t="s">
        <v>60</v>
      </c>
      <c r="C21" s="36">
        <v>0</v>
      </c>
      <c r="D21" s="37" t="s">
        <v>11</v>
      </c>
      <c r="E21" s="35"/>
      <c r="F21" s="27"/>
    </row>
    <row r="22" spans="1:6" ht="21">
      <c r="A22" s="38"/>
      <c r="B22" s="35" t="s">
        <v>24</v>
      </c>
      <c r="C22" s="36">
        <v>0</v>
      </c>
      <c r="D22" s="37" t="s">
        <v>23</v>
      </c>
      <c r="E22" s="35"/>
      <c r="F22" s="27"/>
    </row>
    <row r="23" spans="1:6" ht="21">
      <c r="A23" s="28"/>
      <c r="B23" s="28"/>
      <c r="C23" s="39"/>
      <c r="D23" s="29"/>
      <c r="E23" s="28"/>
      <c r="F23" s="28"/>
    </row>
    <row r="24" spans="1:6" ht="21">
      <c r="A24" s="28"/>
      <c r="B24" s="28"/>
      <c r="C24" s="39"/>
      <c r="D24" s="29"/>
      <c r="E24" s="28"/>
      <c r="F24" s="28"/>
    </row>
    <row r="25" spans="1:13" s="366" customFormat="1" ht="21.75" customHeight="1">
      <c r="A25" s="385" t="s">
        <v>233</v>
      </c>
      <c r="B25" s="385"/>
      <c r="C25" s="385"/>
      <c r="D25" s="385"/>
      <c r="E25" s="385"/>
      <c r="F25" s="364"/>
      <c r="J25" s="367"/>
      <c r="L25" s="367"/>
      <c r="M25" s="367"/>
    </row>
    <row r="26" spans="1:13" s="366" customFormat="1" ht="21.75" customHeight="1">
      <c r="A26" s="385" t="s">
        <v>234</v>
      </c>
      <c r="B26" s="385"/>
      <c r="C26" s="385"/>
      <c r="D26" s="385"/>
      <c r="E26" s="385"/>
      <c r="F26" s="364"/>
      <c r="J26" s="367"/>
      <c r="L26" s="367"/>
      <c r="M26" s="367"/>
    </row>
    <row r="27" spans="1:6" s="49" customFormat="1" ht="19.5">
      <c r="A27" s="385" t="s">
        <v>235</v>
      </c>
      <c r="B27" s="385"/>
      <c r="C27" s="385"/>
      <c r="D27" s="385"/>
      <c r="E27" s="385"/>
      <c r="F27" s="48"/>
    </row>
    <row r="28" spans="1:6" s="49" customFormat="1" ht="19.5">
      <c r="A28" s="363"/>
      <c r="B28" s="363"/>
      <c r="C28" s="363"/>
      <c r="D28" s="363"/>
      <c r="E28" s="363"/>
      <c r="F28" s="48"/>
    </row>
    <row r="29" spans="1:13" s="45" customFormat="1" ht="19.5">
      <c r="A29" s="43" t="s">
        <v>54</v>
      </c>
      <c r="B29" s="43" t="s">
        <v>55</v>
      </c>
      <c r="C29" s="43"/>
      <c r="D29" s="43"/>
      <c r="E29"/>
      <c r="F29"/>
      <c r="J29" s="46"/>
      <c r="L29" s="46"/>
      <c r="M29" s="46"/>
    </row>
    <row r="30" spans="1:10" s="45" customFormat="1" ht="19.5">
      <c r="A30" s="43"/>
      <c r="B30" s="43" t="s">
        <v>236</v>
      </c>
      <c r="C30" s="43"/>
      <c r="D30" s="43"/>
      <c r="E30"/>
      <c r="F30"/>
      <c r="J30" s="46"/>
    </row>
    <row r="31" spans="1:6" s="45" customFormat="1" ht="21" customHeight="1">
      <c r="A31" s="43"/>
      <c r="B31" s="47" t="s">
        <v>237</v>
      </c>
      <c r="C31" s="47"/>
      <c r="D31" s="43"/>
      <c r="E31"/>
      <c r="F31" s="5"/>
    </row>
    <row r="32" ht="21" customHeight="1"/>
    <row r="33" ht="21" customHeight="1"/>
    <row r="34" ht="21" customHeight="1"/>
  </sheetData>
  <sheetProtection/>
  <mergeCells count="17">
    <mergeCell ref="A25:E25"/>
    <mergeCell ref="A26:E26"/>
    <mergeCell ref="A27:E27"/>
    <mergeCell ref="A7:F7"/>
    <mergeCell ref="A8:F8"/>
    <mergeCell ref="A9:F9"/>
    <mergeCell ref="B19:D19"/>
    <mergeCell ref="D13:D18"/>
    <mergeCell ref="C11:C12"/>
    <mergeCell ref="B11:B12"/>
    <mergeCell ref="A11:A12"/>
    <mergeCell ref="A6:F6"/>
    <mergeCell ref="A1:F1"/>
    <mergeCell ref="A2:F2"/>
    <mergeCell ref="A3:F3"/>
    <mergeCell ref="A4:F4"/>
    <mergeCell ref="A5:F5"/>
  </mergeCells>
  <printOptions/>
  <pageMargins left="0.7480314960629921" right="0.7480314960629921" top="0.5905511811023623" bottom="0.15748031496062992" header="0.3937007874015748" footer="0.5118110236220472"/>
  <pageSetup horizontalDpi="600" verticalDpi="600" orientation="portrait" paperSize="9" r:id="rId3"/>
  <headerFooter alignWithMargins="0">
    <oddHeader>&amp;Rแบบ ปร. 5 (ข)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9"/>
  <sheetViews>
    <sheetView view="pageBreakPreview" zoomScaleNormal="90" zoomScaleSheetLayoutView="100" workbookViewId="0" topLeftCell="A1">
      <pane ySplit="6" topLeftCell="A68" activePane="bottomLeft" state="frozen"/>
      <selection pane="topLeft" activeCell="A1" sqref="A1"/>
      <selection pane="bottomLeft" activeCell="E149" sqref="E149"/>
    </sheetView>
  </sheetViews>
  <sheetFormatPr defaultColWidth="9.140625" defaultRowHeight="12.75"/>
  <cols>
    <col min="1" max="1" width="6.57421875" style="197" customWidth="1"/>
    <col min="2" max="2" width="53.8515625" style="197" customWidth="1"/>
    <col min="3" max="3" width="9.28125" style="122" customWidth="1"/>
    <col min="4" max="4" width="6.140625" style="197" customWidth="1"/>
    <col min="5" max="5" width="12.140625" style="122" customWidth="1"/>
    <col min="6" max="6" width="12.7109375" style="197" customWidth="1"/>
    <col min="7" max="7" width="11.421875" style="122" customWidth="1"/>
    <col min="8" max="8" width="12.140625" style="197" customWidth="1"/>
    <col min="9" max="9" width="14.421875" style="197" customWidth="1"/>
    <col min="10" max="10" width="8.140625" style="201" customWidth="1"/>
    <col min="11" max="11" width="15.7109375" style="197" customWidth="1"/>
    <col min="12" max="12" width="7.421875" style="197" customWidth="1"/>
    <col min="13" max="16384" width="9.140625" style="197" customWidth="1"/>
  </cols>
  <sheetData>
    <row r="1" spans="1:10" s="189" customFormat="1" ht="23.25">
      <c r="A1" s="415" t="s">
        <v>288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s="189" customFormat="1" ht="23.25">
      <c r="A2" s="417" t="s">
        <v>82</v>
      </c>
      <c r="B2" s="418"/>
      <c r="C2" s="418"/>
      <c r="D2" s="419" t="s">
        <v>0</v>
      </c>
      <c r="E2" s="420"/>
      <c r="F2" s="420"/>
      <c r="G2" s="93"/>
      <c r="H2" s="419" t="s">
        <v>1</v>
      </c>
      <c r="I2" s="420"/>
      <c r="J2" s="420"/>
    </row>
    <row r="3" spans="1:10" s="192" customFormat="1" ht="23.25">
      <c r="A3" s="190" t="s">
        <v>232</v>
      </c>
      <c r="B3" s="93"/>
      <c r="C3" s="93"/>
      <c r="D3" s="191"/>
      <c r="E3" s="191"/>
      <c r="F3" s="93"/>
      <c r="G3" s="93"/>
      <c r="H3" s="93"/>
      <c r="I3" s="93"/>
      <c r="J3" s="191"/>
    </row>
    <row r="4" spans="1:10" s="189" customFormat="1" ht="24" thickBot="1">
      <c r="A4" s="193" t="s">
        <v>53</v>
      </c>
      <c r="B4" s="194"/>
      <c r="C4" s="94" t="s">
        <v>269</v>
      </c>
      <c r="D4" s="94"/>
      <c r="E4" s="94"/>
      <c r="F4" s="94" t="s">
        <v>291</v>
      </c>
      <c r="G4" s="94"/>
      <c r="H4" s="94"/>
      <c r="I4" s="94"/>
      <c r="J4" s="195"/>
    </row>
    <row r="5" spans="1:10" ht="21" thickTop="1">
      <c r="A5" s="421" t="s">
        <v>2</v>
      </c>
      <c r="B5" s="411" t="s">
        <v>3</v>
      </c>
      <c r="C5" s="411" t="s">
        <v>7</v>
      </c>
      <c r="D5" s="411" t="s">
        <v>8</v>
      </c>
      <c r="E5" s="413" t="s">
        <v>4</v>
      </c>
      <c r="F5" s="414"/>
      <c r="G5" s="413" t="s">
        <v>5</v>
      </c>
      <c r="H5" s="414"/>
      <c r="I5" s="196" t="s">
        <v>13</v>
      </c>
      <c r="J5" s="411" t="s">
        <v>6</v>
      </c>
    </row>
    <row r="6" spans="1:10" s="198" customFormat="1" ht="21" thickBot="1">
      <c r="A6" s="422"/>
      <c r="B6" s="412"/>
      <c r="C6" s="412"/>
      <c r="D6" s="412"/>
      <c r="E6" s="177" t="s">
        <v>9</v>
      </c>
      <c r="F6" s="177" t="s">
        <v>10</v>
      </c>
      <c r="G6" s="177" t="s">
        <v>9</v>
      </c>
      <c r="H6" s="177" t="s">
        <v>10</v>
      </c>
      <c r="I6" s="177" t="s">
        <v>12</v>
      </c>
      <c r="J6" s="412"/>
    </row>
    <row r="7" spans="1:10" s="97" customFormat="1" ht="21" thickTop="1">
      <c r="A7" s="257">
        <v>1</v>
      </c>
      <c r="B7" s="258" t="s">
        <v>128</v>
      </c>
      <c r="C7" s="259"/>
      <c r="D7" s="260" t="s">
        <v>129</v>
      </c>
      <c r="E7" s="261"/>
      <c r="F7" s="262"/>
      <c r="G7" s="261"/>
      <c r="H7" s="261"/>
      <c r="I7" s="261"/>
      <c r="J7" s="263"/>
    </row>
    <row r="8" spans="1:11" s="97" customFormat="1" ht="24" customHeight="1">
      <c r="A8" s="264">
        <v>1.1</v>
      </c>
      <c r="B8" s="91" t="s">
        <v>134</v>
      </c>
      <c r="C8" s="265">
        <v>65.6</v>
      </c>
      <c r="D8" s="113" t="s">
        <v>11</v>
      </c>
      <c r="E8" s="199">
        <v>0</v>
      </c>
      <c r="F8" s="266">
        <f aca="true" t="shared" si="0" ref="F8:F20">C8*E8</f>
        <v>0</v>
      </c>
      <c r="G8" s="199">
        <v>7</v>
      </c>
      <c r="H8" s="199">
        <f aca="true" t="shared" si="1" ref="H8:H19">C8*G8</f>
        <v>459.19999999999993</v>
      </c>
      <c r="I8" s="199">
        <f aca="true" t="shared" si="2" ref="I8:I20">F8+H8</f>
        <v>459.19999999999993</v>
      </c>
      <c r="J8" s="144" t="s">
        <v>130</v>
      </c>
      <c r="K8" s="175"/>
    </row>
    <row r="9" spans="1:11" s="104" customFormat="1" ht="23.25" customHeight="1">
      <c r="A9" s="264">
        <v>1.2</v>
      </c>
      <c r="B9" s="91" t="s">
        <v>131</v>
      </c>
      <c r="C9" s="265">
        <v>1</v>
      </c>
      <c r="D9" s="113" t="s">
        <v>75</v>
      </c>
      <c r="E9" s="199">
        <v>0</v>
      </c>
      <c r="F9" s="266">
        <f t="shared" si="0"/>
        <v>0</v>
      </c>
      <c r="G9" s="199">
        <v>400</v>
      </c>
      <c r="H9" s="199">
        <f t="shared" si="1"/>
        <v>400</v>
      </c>
      <c r="I9" s="199">
        <f t="shared" si="2"/>
        <v>400</v>
      </c>
      <c r="J9" s="144" t="s">
        <v>161</v>
      </c>
      <c r="K9" s="176"/>
    </row>
    <row r="10" spans="1:11" s="104" customFormat="1" ht="20.25">
      <c r="A10" s="264">
        <v>1.3</v>
      </c>
      <c r="B10" s="91" t="s">
        <v>138</v>
      </c>
      <c r="C10" s="265">
        <v>2</v>
      </c>
      <c r="D10" s="113" t="s">
        <v>32</v>
      </c>
      <c r="E10" s="199">
        <v>0</v>
      </c>
      <c r="F10" s="266">
        <f t="shared" si="0"/>
        <v>0</v>
      </c>
      <c r="G10" s="199">
        <v>100</v>
      </c>
      <c r="H10" s="199">
        <f t="shared" si="1"/>
        <v>200</v>
      </c>
      <c r="I10" s="199">
        <f t="shared" si="2"/>
        <v>200</v>
      </c>
      <c r="J10" s="144" t="s">
        <v>161</v>
      </c>
      <c r="K10" s="153"/>
    </row>
    <row r="11" spans="1:11" s="104" customFormat="1" ht="20.25">
      <c r="A11" s="264">
        <v>1.4</v>
      </c>
      <c r="B11" s="91" t="s">
        <v>139</v>
      </c>
      <c r="C11" s="265">
        <v>1</v>
      </c>
      <c r="D11" s="113" t="s">
        <v>32</v>
      </c>
      <c r="E11" s="199">
        <v>0</v>
      </c>
      <c r="F11" s="266">
        <f>C11*E11</f>
        <v>0</v>
      </c>
      <c r="G11" s="199">
        <v>100</v>
      </c>
      <c r="H11" s="199">
        <f>C11*G11</f>
        <v>100</v>
      </c>
      <c r="I11" s="199">
        <f>F11+H11</f>
        <v>100</v>
      </c>
      <c r="J11" s="144" t="s">
        <v>161</v>
      </c>
      <c r="K11" s="153"/>
    </row>
    <row r="12" spans="1:11" s="104" customFormat="1" ht="20.25">
      <c r="A12" s="264">
        <v>1.5</v>
      </c>
      <c r="B12" s="91" t="s">
        <v>136</v>
      </c>
      <c r="C12" s="265">
        <v>1</v>
      </c>
      <c r="D12" s="113" t="s">
        <v>32</v>
      </c>
      <c r="E12" s="199">
        <v>0</v>
      </c>
      <c r="F12" s="266">
        <f t="shared" si="0"/>
        <v>0</v>
      </c>
      <c r="G12" s="199">
        <v>70</v>
      </c>
      <c r="H12" s="199">
        <f t="shared" si="1"/>
        <v>70</v>
      </c>
      <c r="I12" s="199">
        <f t="shared" si="2"/>
        <v>70</v>
      </c>
      <c r="J12" s="144" t="s">
        <v>161</v>
      </c>
      <c r="K12" s="153"/>
    </row>
    <row r="13" spans="1:11" s="104" customFormat="1" ht="20.25">
      <c r="A13" s="264">
        <v>1.6</v>
      </c>
      <c r="B13" s="91" t="s">
        <v>132</v>
      </c>
      <c r="C13" s="265">
        <v>2</v>
      </c>
      <c r="D13" s="113" t="s">
        <v>32</v>
      </c>
      <c r="E13" s="199">
        <v>0</v>
      </c>
      <c r="F13" s="266">
        <f>C13*E13</f>
        <v>0</v>
      </c>
      <c r="G13" s="199">
        <v>70</v>
      </c>
      <c r="H13" s="199">
        <f>C13*G13</f>
        <v>140</v>
      </c>
      <c r="I13" s="199">
        <f>F13+H13</f>
        <v>140</v>
      </c>
      <c r="J13" s="144" t="s">
        <v>161</v>
      </c>
      <c r="K13" s="153"/>
    </row>
    <row r="14" spans="1:11" s="104" customFormat="1" ht="20.25">
      <c r="A14" s="264">
        <v>1.7</v>
      </c>
      <c r="B14" s="91" t="s">
        <v>137</v>
      </c>
      <c r="C14" s="265">
        <v>1</v>
      </c>
      <c r="D14" s="113" t="s">
        <v>32</v>
      </c>
      <c r="E14" s="199">
        <v>0</v>
      </c>
      <c r="F14" s="266">
        <f>C14*E14</f>
        <v>0</v>
      </c>
      <c r="G14" s="199">
        <v>70</v>
      </c>
      <c r="H14" s="199">
        <f>C14*G14</f>
        <v>70</v>
      </c>
      <c r="I14" s="199">
        <f>F14+H14</f>
        <v>70</v>
      </c>
      <c r="J14" s="144" t="s">
        <v>161</v>
      </c>
      <c r="K14" s="153"/>
    </row>
    <row r="15" spans="1:11" s="104" customFormat="1" ht="20.25">
      <c r="A15" s="264">
        <v>1.8</v>
      </c>
      <c r="B15" s="91" t="s">
        <v>140</v>
      </c>
      <c r="C15" s="265">
        <v>2.97</v>
      </c>
      <c r="D15" s="113" t="s">
        <v>11</v>
      </c>
      <c r="E15" s="199">
        <v>0</v>
      </c>
      <c r="F15" s="266">
        <f t="shared" si="0"/>
        <v>0</v>
      </c>
      <c r="G15" s="199">
        <v>40</v>
      </c>
      <c r="H15" s="199">
        <f t="shared" si="1"/>
        <v>118.80000000000001</v>
      </c>
      <c r="I15" s="199">
        <f t="shared" si="2"/>
        <v>118.80000000000001</v>
      </c>
      <c r="J15" s="144" t="s">
        <v>130</v>
      </c>
      <c r="K15" s="153"/>
    </row>
    <row r="16" spans="1:11" s="104" customFormat="1" ht="20.25">
      <c r="A16" s="264">
        <v>1.9</v>
      </c>
      <c r="B16" s="91" t="s">
        <v>133</v>
      </c>
      <c r="C16" s="265">
        <v>26</v>
      </c>
      <c r="D16" s="113" t="s">
        <v>11</v>
      </c>
      <c r="E16" s="199">
        <v>0</v>
      </c>
      <c r="F16" s="266">
        <f t="shared" si="0"/>
        <v>0</v>
      </c>
      <c r="G16" s="199">
        <v>25</v>
      </c>
      <c r="H16" s="199">
        <f t="shared" si="1"/>
        <v>650</v>
      </c>
      <c r="I16" s="199">
        <f t="shared" si="2"/>
        <v>650</v>
      </c>
      <c r="J16" s="144" t="s">
        <v>130</v>
      </c>
      <c r="K16" s="154"/>
    </row>
    <row r="17" spans="1:11" s="104" customFormat="1" ht="20.25">
      <c r="A17" s="267">
        <v>1.1</v>
      </c>
      <c r="B17" s="91" t="s">
        <v>141</v>
      </c>
      <c r="C17" s="265">
        <v>17.44</v>
      </c>
      <c r="D17" s="113" t="s">
        <v>11</v>
      </c>
      <c r="E17" s="199">
        <v>0</v>
      </c>
      <c r="F17" s="266">
        <f t="shared" si="0"/>
        <v>0</v>
      </c>
      <c r="G17" s="199">
        <v>40</v>
      </c>
      <c r="H17" s="199">
        <f t="shared" si="1"/>
        <v>697.6</v>
      </c>
      <c r="I17" s="199">
        <f t="shared" si="2"/>
        <v>697.6</v>
      </c>
      <c r="J17" s="144" t="s">
        <v>130</v>
      </c>
      <c r="K17" s="153"/>
    </row>
    <row r="18" spans="1:11" s="104" customFormat="1" ht="20.25">
      <c r="A18" s="267">
        <v>1.11</v>
      </c>
      <c r="B18" s="91" t="s">
        <v>151</v>
      </c>
      <c r="C18" s="265">
        <v>4.4</v>
      </c>
      <c r="D18" s="113" t="s">
        <v>11</v>
      </c>
      <c r="E18" s="199">
        <v>0</v>
      </c>
      <c r="F18" s="266">
        <f t="shared" si="0"/>
        <v>0</v>
      </c>
      <c r="G18" s="199">
        <v>38</v>
      </c>
      <c r="H18" s="199">
        <f t="shared" si="1"/>
        <v>167.20000000000002</v>
      </c>
      <c r="I18" s="199">
        <f t="shared" si="2"/>
        <v>167.20000000000002</v>
      </c>
      <c r="J18" s="144" t="s">
        <v>130</v>
      </c>
      <c r="K18" s="153"/>
    </row>
    <row r="19" spans="1:11" s="104" customFormat="1" ht="20.25">
      <c r="A19" s="267">
        <v>1.12</v>
      </c>
      <c r="B19" s="91" t="s">
        <v>143</v>
      </c>
      <c r="C19" s="265">
        <v>122.42</v>
      </c>
      <c r="D19" s="113" t="s">
        <v>11</v>
      </c>
      <c r="E19" s="199">
        <v>0</v>
      </c>
      <c r="F19" s="266">
        <f t="shared" si="0"/>
        <v>0</v>
      </c>
      <c r="G19" s="199">
        <v>10</v>
      </c>
      <c r="H19" s="199">
        <f t="shared" si="1"/>
        <v>1224.2</v>
      </c>
      <c r="I19" s="199">
        <f t="shared" si="2"/>
        <v>1224.2</v>
      </c>
      <c r="J19" s="144"/>
      <c r="K19" s="105"/>
    </row>
    <row r="20" spans="1:11" s="104" customFormat="1" ht="20.25">
      <c r="A20" s="268">
        <v>1.13</v>
      </c>
      <c r="B20" s="269" t="s">
        <v>142</v>
      </c>
      <c r="C20" s="199">
        <v>5.12</v>
      </c>
      <c r="D20" s="113" t="s">
        <v>11</v>
      </c>
      <c r="E20" s="200">
        <v>0</v>
      </c>
      <c r="F20" s="200">
        <f t="shared" si="0"/>
        <v>0</v>
      </c>
      <c r="G20" s="199">
        <v>10</v>
      </c>
      <c r="H20" s="199">
        <f>C20*G20</f>
        <v>51.2</v>
      </c>
      <c r="I20" s="199">
        <f t="shared" si="2"/>
        <v>51.2</v>
      </c>
      <c r="J20" s="144"/>
      <c r="K20" s="105"/>
    </row>
    <row r="21" spans="1:10" s="109" customFormat="1" ht="19.5">
      <c r="A21" s="270">
        <v>1.14</v>
      </c>
      <c r="B21" s="222" t="s">
        <v>165</v>
      </c>
      <c r="C21" s="219">
        <v>4</v>
      </c>
      <c r="D21" s="223" t="s">
        <v>166</v>
      </c>
      <c r="E21" s="219">
        <v>0</v>
      </c>
      <c r="F21" s="219">
        <v>0</v>
      </c>
      <c r="G21" s="219">
        <v>25</v>
      </c>
      <c r="H21" s="219">
        <f>C21*G21</f>
        <v>100</v>
      </c>
      <c r="I21" s="219">
        <f>F21+H21</f>
        <v>100</v>
      </c>
      <c r="J21" s="223" t="s">
        <v>161</v>
      </c>
    </row>
    <row r="22" spans="1:10" s="109" customFormat="1" ht="19.5">
      <c r="A22" s="270">
        <v>1.15</v>
      </c>
      <c r="B22" s="222" t="s">
        <v>167</v>
      </c>
      <c r="C22" s="219">
        <v>1</v>
      </c>
      <c r="D22" s="223" t="s">
        <v>75</v>
      </c>
      <c r="E22" s="219">
        <v>0</v>
      </c>
      <c r="F22" s="219">
        <v>0</v>
      </c>
      <c r="G22" s="219">
        <v>200</v>
      </c>
      <c r="H22" s="219">
        <f>C22*G22</f>
        <v>200</v>
      </c>
      <c r="I22" s="219">
        <f>F22+H22</f>
        <v>200</v>
      </c>
      <c r="J22" s="223" t="s">
        <v>161</v>
      </c>
    </row>
    <row r="23" spans="1:10" s="109" customFormat="1" ht="19.5">
      <c r="A23" s="270">
        <v>1.16</v>
      </c>
      <c r="B23" s="222" t="s">
        <v>168</v>
      </c>
      <c r="C23" s="219">
        <v>1</v>
      </c>
      <c r="D23" s="223" t="s">
        <v>75</v>
      </c>
      <c r="E23" s="219">
        <v>0</v>
      </c>
      <c r="F23" s="219">
        <v>0</v>
      </c>
      <c r="G23" s="219">
        <v>300</v>
      </c>
      <c r="H23" s="219">
        <f>C23*G23</f>
        <v>300</v>
      </c>
      <c r="I23" s="219">
        <f>F23+H23</f>
        <v>300</v>
      </c>
      <c r="J23" s="223" t="s">
        <v>161</v>
      </c>
    </row>
    <row r="24" spans="1:11" s="104" customFormat="1" ht="20.25">
      <c r="A24" s="271"/>
      <c r="B24" s="272"/>
      <c r="C24" s="273"/>
      <c r="D24" s="274"/>
      <c r="E24" s="275"/>
      <c r="F24" s="275"/>
      <c r="G24" s="275"/>
      <c r="H24" s="275"/>
      <c r="I24" s="275"/>
      <c r="J24" s="276"/>
      <c r="K24" s="103"/>
    </row>
    <row r="25" spans="1:10" s="106" customFormat="1" ht="20.25">
      <c r="A25" s="211"/>
      <c r="B25" s="212" t="s">
        <v>135</v>
      </c>
      <c r="C25" s="213"/>
      <c r="D25" s="214"/>
      <c r="E25" s="215"/>
      <c r="F25" s="216">
        <f>SUM(F8:F23)</f>
        <v>0</v>
      </c>
      <c r="G25" s="215"/>
      <c r="H25" s="217">
        <f>SUM(H8:H23)</f>
        <v>4948.2</v>
      </c>
      <c r="I25" s="217">
        <f>F25+H25</f>
        <v>4948.2</v>
      </c>
      <c r="J25" s="218"/>
    </row>
    <row r="26" spans="1:10" s="92" customFormat="1" ht="20.25">
      <c r="A26" s="149"/>
      <c r="B26" s="142"/>
      <c r="C26" s="150"/>
      <c r="D26" s="151"/>
      <c r="E26" s="169"/>
      <c r="F26" s="170"/>
      <c r="G26" s="169"/>
      <c r="H26" s="171"/>
      <c r="I26" s="171"/>
      <c r="J26" s="277"/>
    </row>
    <row r="27" spans="1:13" s="104" customFormat="1" ht="21.75" customHeight="1">
      <c r="A27" s="148">
        <v>2</v>
      </c>
      <c r="B27" s="202" t="s">
        <v>83</v>
      </c>
      <c r="C27" s="143"/>
      <c r="D27" s="144"/>
      <c r="E27" s="172"/>
      <c r="F27" s="172"/>
      <c r="G27" s="172"/>
      <c r="H27" s="172"/>
      <c r="I27" s="173"/>
      <c r="J27" s="96"/>
      <c r="K27" s="175"/>
      <c r="L27" s="97"/>
      <c r="M27" s="97"/>
    </row>
    <row r="28" spans="1:11" s="104" customFormat="1" ht="21.75" customHeight="1">
      <c r="A28" s="145">
        <v>2.1</v>
      </c>
      <c r="B28" s="112" t="s">
        <v>84</v>
      </c>
      <c r="C28" s="108">
        <v>98.2</v>
      </c>
      <c r="D28" s="113" t="s">
        <v>11</v>
      </c>
      <c r="E28" s="156">
        <v>20</v>
      </c>
      <c r="F28" s="108">
        <f>C28*E28</f>
        <v>1964</v>
      </c>
      <c r="G28" s="156">
        <v>20</v>
      </c>
      <c r="H28" s="108">
        <f>C28*G28</f>
        <v>1964</v>
      </c>
      <c r="I28" s="108">
        <f>F28+H28</f>
        <v>3928</v>
      </c>
      <c r="J28" s="102"/>
      <c r="K28" s="176"/>
    </row>
    <row r="29" spans="1:11" s="104" customFormat="1" ht="20.25">
      <c r="A29" s="145">
        <v>2.2</v>
      </c>
      <c r="B29" s="112" t="s">
        <v>144</v>
      </c>
      <c r="C29" s="108">
        <v>4.84</v>
      </c>
      <c r="D29" s="113" t="s">
        <v>85</v>
      </c>
      <c r="E29" s="108">
        <v>0</v>
      </c>
      <c r="F29" s="108">
        <f aca="true" t="shared" si="3" ref="F29:F43">C29*E29</f>
        <v>0</v>
      </c>
      <c r="G29" s="108">
        <v>99</v>
      </c>
      <c r="H29" s="108">
        <f aca="true" t="shared" si="4" ref="H29:H43">C29*G29</f>
        <v>479.15999999999997</v>
      </c>
      <c r="I29" s="108">
        <f aca="true" t="shared" si="5" ref="I29:I43">F29+H29</f>
        <v>479.15999999999997</v>
      </c>
      <c r="J29" s="102"/>
      <c r="K29" s="105"/>
    </row>
    <row r="30" spans="1:11" s="104" customFormat="1" ht="20.25">
      <c r="A30" s="145">
        <v>2.3</v>
      </c>
      <c r="B30" s="112" t="s">
        <v>216</v>
      </c>
      <c r="C30" s="108">
        <v>13</v>
      </c>
      <c r="D30" s="113" t="s">
        <v>85</v>
      </c>
      <c r="E30" s="108">
        <v>130</v>
      </c>
      <c r="F30" s="108">
        <f>C30*E30</f>
        <v>1690</v>
      </c>
      <c r="G30" s="108">
        <v>99</v>
      </c>
      <c r="H30" s="108">
        <f>C30*G30</f>
        <v>1287</v>
      </c>
      <c r="I30" s="108">
        <f>F30+H30</f>
        <v>2977</v>
      </c>
      <c r="J30" s="102"/>
      <c r="K30" s="105"/>
    </row>
    <row r="31" spans="1:11" s="104" customFormat="1" ht="20.25">
      <c r="A31" s="145">
        <v>2.4</v>
      </c>
      <c r="B31" s="112" t="s">
        <v>147</v>
      </c>
      <c r="C31" s="108">
        <v>98.2</v>
      </c>
      <c r="D31" s="113" t="s">
        <v>11</v>
      </c>
      <c r="E31" s="108">
        <v>0</v>
      </c>
      <c r="F31" s="108">
        <f t="shared" si="3"/>
        <v>0</v>
      </c>
      <c r="G31" s="108">
        <v>25</v>
      </c>
      <c r="H31" s="108">
        <f t="shared" si="4"/>
        <v>2455</v>
      </c>
      <c r="I31" s="108">
        <f t="shared" si="5"/>
        <v>2455</v>
      </c>
      <c r="J31" s="102"/>
      <c r="K31" s="105"/>
    </row>
    <row r="32" spans="1:11" s="104" customFormat="1" ht="20.25">
      <c r="A32" s="145">
        <v>2.5</v>
      </c>
      <c r="B32" s="112" t="s">
        <v>145</v>
      </c>
      <c r="C32" s="108">
        <v>6.54</v>
      </c>
      <c r="D32" s="113" t="s">
        <v>85</v>
      </c>
      <c r="E32" s="108">
        <v>485.98</v>
      </c>
      <c r="F32" s="108">
        <f>C32*E32</f>
        <v>3178.3092</v>
      </c>
      <c r="G32" s="108">
        <v>99</v>
      </c>
      <c r="H32" s="108">
        <f>C32*G32</f>
        <v>647.46</v>
      </c>
      <c r="I32" s="108">
        <f>F32+H32</f>
        <v>3825.7692</v>
      </c>
      <c r="J32" s="102"/>
      <c r="K32" s="105" t="s">
        <v>219</v>
      </c>
    </row>
    <row r="33" spans="1:11" s="104" customFormat="1" ht="20.25">
      <c r="A33" s="145">
        <v>2.6</v>
      </c>
      <c r="B33" s="112" t="s">
        <v>146</v>
      </c>
      <c r="C33" s="108">
        <f>15.37-1.92</f>
        <v>13.45</v>
      </c>
      <c r="D33" s="113" t="s">
        <v>85</v>
      </c>
      <c r="E33" s="108">
        <v>2091.59</v>
      </c>
      <c r="F33" s="108">
        <f t="shared" si="3"/>
        <v>28131.8855</v>
      </c>
      <c r="G33" s="108">
        <v>391</v>
      </c>
      <c r="H33" s="108">
        <f t="shared" si="4"/>
        <v>5258.95</v>
      </c>
      <c r="I33" s="108">
        <f t="shared" si="5"/>
        <v>33390.8355</v>
      </c>
      <c r="J33" s="102"/>
      <c r="K33" s="105"/>
    </row>
    <row r="34" spans="1:11" s="104" customFormat="1" ht="20.25">
      <c r="A34" s="145">
        <v>2.7</v>
      </c>
      <c r="B34" s="112" t="s">
        <v>86</v>
      </c>
      <c r="C34" s="108">
        <v>0.25</v>
      </c>
      <c r="D34" s="113" t="s">
        <v>85</v>
      </c>
      <c r="E34" s="108">
        <v>2191.59</v>
      </c>
      <c r="F34" s="108">
        <f t="shared" si="3"/>
        <v>547.8975</v>
      </c>
      <c r="G34" s="108">
        <v>306</v>
      </c>
      <c r="H34" s="108">
        <f t="shared" si="4"/>
        <v>76.5</v>
      </c>
      <c r="I34" s="108">
        <f t="shared" si="5"/>
        <v>624.3975</v>
      </c>
      <c r="J34" s="102"/>
      <c r="K34" s="105"/>
    </row>
    <row r="35" spans="1:11" s="104" customFormat="1" ht="20.25">
      <c r="A35" s="145">
        <v>2.8</v>
      </c>
      <c r="B35" s="112" t="s">
        <v>87</v>
      </c>
      <c r="C35" s="108">
        <v>34.74</v>
      </c>
      <c r="D35" s="146" t="s">
        <v>11</v>
      </c>
      <c r="E35" s="108">
        <v>380</v>
      </c>
      <c r="F35" s="108">
        <f t="shared" si="3"/>
        <v>13201.2</v>
      </c>
      <c r="G35" s="108">
        <v>0</v>
      </c>
      <c r="H35" s="108">
        <f t="shared" si="4"/>
        <v>0</v>
      </c>
      <c r="I35" s="108">
        <f t="shared" si="5"/>
        <v>13201.2</v>
      </c>
      <c r="J35" s="102"/>
      <c r="K35" s="105"/>
    </row>
    <row r="36" spans="1:11" s="104" customFormat="1" ht="20.25">
      <c r="A36" s="145">
        <v>2.9</v>
      </c>
      <c r="B36" s="112" t="s">
        <v>218</v>
      </c>
      <c r="C36" s="108">
        <f>67.43-24</f>
        <v>43.43000000000001</v>
      </c>
      <c r="D36" s="146" t="s">
        <v>11</v>
      </c>
      <c r="E36" s="108">
        <v>0</v>
      </c>
      <c r="F36" s="108">
        <f>C36*E36</f>
        <v>0</v>
      </c>
      <c r="G36" s="108">
        <v>133</v>
      </c>
      <c r="H36" s="108">
        <f>C36*G36</f>
        <v>5776.1900000000005</v>
      </c>
      <c r="I36" s="108">
        <f>F36+H36</f>
        <v>5776.1900000000005</v>
      </c>
      <c r="J36" s="102"/>
      <c r="K36" s="105"/>
    </row>
    <row r="37" spans="1:10" s="92" customFormat="1" ht="19.5">
      <c r="A37" s="147">
        <v>2.1</v>
      </c>
      <c r="B37" s="112" t="s">
        <v>88</v>
      </c>
      <c r="C37" s="108">
        <f>373.21-38.7</f>
        <v>334.51</v>
      </c>
      <c r="D37" s="113" t="s">
        <v>89</v>
      </c>
      <c r="E37" s="108">
        <v>21.05</v>
      </c>
      <c r="F37" s="108">
        <f t="shared" si="3"/>
        <v>7041.4355</v>
      </c>
      <c r="G37" s="108">
        <v>4.1</v>
      </c>
      <c r="H37" s="108">
        <f t="shared" si="4"/>
        <v>1371.4909999999998</v>
      </c>
      <c r="I37" s="108">
        <f t="shared" si="5"/>
        <v>8412.9265</v>
      </c>
      <c r="J37" s="102"/>
    </row>
    <row r="38" spans="1:10" s="178" customFormat="1" ht="21">
      <c r="A38" s="147">
        <v>2.11</v>
      </c>
      <c r="B38" s="112" t="s">
        <v>90</v>
      </c>
      <c r="C38" s="108">
        <v>68</v>
      </c>
      <c r="D38" s="113" t="s">
        <v>89</v>
      </c>
      <c r="E38" s="108">
        <v>20.6</v>
      </c>
      <c r="F38" s="108">
        <f t="shared" si="3"/>
        <v>1400.8000000000002</v>
      </c>
      <c r="G38" s="108">
        <v>4.1</v>
      </c>
      <c r="H38" s="108">
        <f t="shared" si="4"/>
        <v>278.79999999999995</v>
      </c>
      <c r="I38" s="108">
        <f t="shared" si="5"/>
        <v>1679.6000000000001</v>
      </c>
      <c r="J38" s="102"/>
    </row>
    <row r="39" spans="1:10" s="92" customFormat="1" ht="19.5">
      <c r="A39" s="147">
        <v>2.12</v>
      </c>
      <c r="B39" s="112" t="s">
        <v>91</v>
      </c>
      <c r="C39" s="108">
        <f>76.4-7.74</f>
        <v>68.66000000000001</v>
      </c>
      <c r="D39" s="113" t="s">
        <v>89</v>
      </c>
      <c r="E39" s="108">
        <v>19.73</v>
      </c>
      <c r="F39" s="108">
        <f>C39*E39</f>
        <v>1354.6618000000003</v>
      </c>
      <c r="G39" s="108">
        <v>3.3</v>
      </c>
      <c r="H39" s="108">
        <f>C39*G39</f>
        <v>226.57800000000003</v>
      </c>
      <c r="I39" s="108">
        <f>F39+H39</f>
        <v>1581.2398000000003</v>
      </c>
      <c r="J39" s="102"/>
    </row>
    <row r="40" spans="1:10" s="92" customFormat="1" ht="19.5">
      <c r="A40" s="145">
        <v>2.13</v>
      </c>
      <c r="B40" s="112" t="s">
        <v>92</v>
      </c>
      <c r="C40" s="108">
        <f>336.31-166.6</f>
        <v>169.71</v>
      </c>
      <c r="D40" s="113" t="s">
        <v>89</v>
      </c>
      <c r="E40" s="108">
        <v>18.96</v>
      </c>
      <c r="F40" s="108">
        <f>C40*E40</f>
        <v>3217.7016000000003</v>
      </c>
      <c r="G40" s="108">
        <v>3.3</v>
      </c>
      <c r="H40" s="108">
        <f>C40*G40</f>
        <v>560.043</v>
      </c>
      <c r="I40" s="108">
        <f>F40+H40</f>
        <v>3777.7446000000004</v>
      </c>
      <c r="J40" s="102"/>
    </row>
    <row r="41" spans="1:11" s="92" customFormat="1" ht="19.5">
      <c r="A41" s="145">
        <v>2.14</v>
      </c>
      <c r="B41" s="112" t="s">
        <v>93</v>
      </c>
      <c r="C41" s="108">
        <v>98.2</v>
      </c>
      <c r="D41" s="113" t="s">
        <v>11</v>
      </c>
      <c r="E41" s="108">
        <v>5</v>
      </c>
      <c r="F41" s="108">
        <f>C41*E41</f>
        <v>491</v>
      </c>
      <c r="G41" s="108">
        <v>5</v>
      </c>
      <c r="H41" s="108">
        <f>C41*G41</f>
        <v>491</v>
      </c>
      <c r="I41" s="108">
        <f>F41+H41</f>
        <v>982</v>
      </c>
      <c r="J41" s="102"/>
      <c r="K41" s="92" t="s">
        <v>262</v>
      </c>
    </row>
    <row r="42" spans="1:10" s="92" customFormat="1" ht="19.5">
      <c r="A42" s="145">
        <v>2.15</v>
      </c>
      <c r="B42" s="112" t="s">
        <v>94</v>
      </c>
      <c r="C42" s="108">
        <f>(C37+C38+C39+C40)*0.03</f>
        <v>19.226399999999998</v>
      </c>
      <c r="D42" s="113" t="s">
        <v>89</v>
      </c>
      <c r="E42" s="108">
        <v>45.48</v>
      </c>
      <c r="F42" s="108">
        <f t="shared" si="3"/>
        <v>874.4166719999998</v>
      </c>
      <c r="G42" s="108">
        <v>0</v>
      </c>
      <c r="H42" s="108">
        <f t="shared" si="4"/>
        <v>0</v>
      </c>
      <c r="I42" s="108">
        <f t="shared" si="5"/>
        <v>874.4166719999998</v>
      </c>
      <c r="J42" s="102"/>
    </row>
    <row r="43" spans="1:10" s="92" customFormat="1" ht="19.5">
      <c r="A43" s="145">
        <v>2.16</v>
      </c>
      <c r="B43" s="112" t="s">
        <v>95</v>
      </c>
      <c r="C43" s="108">
        <f>C35*0.25</f>
        <v>8.685</v>
      </c>
      <c r="D43" s="113" t="s">
        <v>89</v>
      </c>
      <c r="E43" s="108">
        <v>51.4</v>
      </c>
      <c r="F43" s="108">
        <f t="shared" si="3"/>
        <v>446.409</v>
      </c>
      <c r="G43" s="108">
        <v>0</v>
      </c>
      <c r="H43" s="108">
        <f t="shared" si="4"/>
        <v>0</v>
      </c>
      <c r="I43" s="108">
        <f t="shared" si="5"/>
        <v>446.409</v>
      </c>
      <c r="J43" s="102"/>
    </row>
    <row r="44" spans="1:10" s="92" customFormat="1" ht="19.5">
      <c r="A44" s="336"/>
      <c r="B44" s="314"/>
      <c r="C44" s="315"/>
      <c r="D44" s="316"/>
      <c r="E44" s="337"/>
      <c r="F44" s="337"/>
      <c r="G44" s="337"/>
      <c r="H44" s="337"/>
      <c r="I44" s="337"/>
      <c r="J44" s="304"/>
    </row>
    <row r="45" spans="1:10" s="106" customFormat="1" ht="20.25" customHeight="1">
      <c r="A45" s="300"/>
      <c r="B45" s="212" t="s">
        <v>96</v>
      </c>
      <c r="C45" s="296"/>
      <c r="D45" s="212"/>
      <c r="E45" s="296"/>
      <c r="F45" s="296">
        <f>SUM(F28:F43)</f>
        <v>63539.716772</v>
      </c>
      <c r="G45" s="296"/>
      <c r="H45" s="296">
        <f>SUM(H28:H43)</f>
        <v>20872.172000000002</v>
      </c>
      <c r="I45" s="296">
        <f>SUM(F45+H45)</f>
        <v>84411.888772</v>
      </c>
      <c r="J45" s="300"/>
    </row>
    <row r="46" spans="1:10" s="92" customFormat="1" ht="20.25" customHeight="1">
      <c r="A46" s="239"/>
      <c r="B46" s="319"/>
      <c r="C46" s="338"/>
      <c r="D46" s="319"/>
      <c r="E46" s="339"/>
      <c r="F46" s="339"/>
      <c r="G46" s="339"/>
      <c r="H46" s="339"/>
      <c r="I46" s="339"/>
      <c r="J46" s="239"/>
    </row>
    <row r="47" spans="1:13" s="92" customFormat="1" ht="22.5" customHeight="1">
      <c r="A47" s="166">
        <v>3</v>
      </c>
      <c r="B47" s="203" t="s">
        <v>69</v>
      </c>
      <c r="C47" s="108"/>
      <c r="D47" s="113"/>
      <c r="E47" s="174"/>
      <c r="F47" s="174"/>
      <c r="G47" s="108"/>
      <c r="H47" s="174"/>
      <c r="I47" s="174"/>
      <c r="J47" s="91"/>
      <c r="K47" s="176"/>
      <c r="L47" s="104"/>
      <c r="M47" s="104"/>
    </row>
    <row r="48" spans="1:10" s="158" customFormat="1" ht="19.5">
      <c r="A48" s="91">
        <v>3.1</v>
      </c>
      <c r="B48" s="91" t="s">
        <v>152</v>
      </c>
      <c r="C48" s="108">
        <v>285</v>
      </c>
      <c r="D48" s="113" t="s">
        <v>33</v>
      </c>
      <c r="E48" s="108">
        <v>61</v>
      </c>
      <c r="F48" s="108">
        <f aca="true" t="shared" si="6" ref="F48:F62">C48*E48</f>
        <v>17385</v>
      </c>
      <c r="G48" s="108">
        <v>0</v>
      </c>
      <c r="H48" s="108">
        <f aca="true" t="shared" si="7" ref="H48:H62">C48*G48</f>
        <v>0</v>
      </c>
      <c r="I48" s="108">
        <f aca="true" t="shared" si="8" ref="I48:I62">F48+H48</f>
        <v>17385</v>
      </c>
      <c r="J48" s="91"/>
    </row>
    <row r="49" spans="1:10" s="92" customFormat="1" ht="19.5">
      <c r="A49" s="91">
        <v>3.2</v>
      </c>
      <c r="B49" s="91" t="s">
        <v>213</v>
      </c>
      <c r="C49" s="108">
        <v>39</v>
      </c>
      <c r="D49" s="113" t="s">
        <v>33</v>
      </c>
      <c r="E49" s="108">
        <v>60</v>
      </c>
      <c r="F49" s="108">
        <f>C49*E49</f>
        <v>2340</v>
      </c>
      <c r="G49" s="108">
        <v>0</v>
      </c>
      <c r="H49" s="108">
        <f t="shared" si="7"/>
        <v>0</v>
      </c>
      <c r="I49" s="108">
        <f t="shared" si="8"/>
        <v>2340</v>
      </c>
      <c r="J49" s="91"/>
    </row>
    <row r="50" spans="1:10" s="92" customFormat="1" ht="19.5">
      <c r="A50" s="91">
        <v>3.3</v>
      </c>
      <c r="B50" s="91" t="s">
        <v>214</v>
      </c>
      <c r="C50" s="108">
        <v>70</v>
      </c>
      <c r="D50" s="113" t="s">
        <v>33</v>
      </c>
      <c r="E50" s="108">
        <v>50</v>
      </c>
      <c r="F50" s="108">
        <f t="shared" si="6"/>
        <v>3500</v>
      </c>
      <c r="G50" s="108">
        <v>0</v>
      </c>
      <c r="H50" s="108">
        <f t="shared" si="7"/>
        <v>0</v>
      </c>
      <c r="I50" s="108">
        <f t="shared" si="8"/>
        <v>3500</v>
      </c>
      <c r="J50" s="91"/>
    </row>
    <row r="51" spans="1:10" s="92" customFormat="1" ht="19.5">
      <c r="A51" s="91">
        <v>3.4</v>
      </c>
      <c r="B51" s="91" t="s">
        <v>215</v>
      </c>
      <c r="C51" s="108">
        <v>4</v>
      </c>
      <c r="D51" s="113" t="s">
        <v>33</v>
      </c>
      <c r="E51" s="108">
        <v>50</v>
      </c>
      <c r="F51" s="108">
        <f t="shared" si="6"/>
        <v>200</v>
      </c>
      <c r="G51" s="108">
        <v>0</v>
      </c>
      <c r="H51" s="108">
        <f t="shared" si="7"/>
        <v>0</v>
      </c>
      <c r="I51" s="108">
        <f t="shared" si="8"/>
        <v>200</v>
      </c>
      <c r="J51" s="91"/>
    </row>
    <row r="52" spans="1:11" s="92" customFormat="1" ht="19.5">
      <c r="A52" s="91">
        <v>3.5</v>
      </c>
      <c r="B52" s="91" t="s">
        <v>196</v>
      </c>
      <c r="C52" s="108">
        <v>285</v>
      </c>
      <c r="D52" s="113" t="s">
        <v>32</v>
      </c>
      <c r="E52" s="108">
        <v>7</v>
      </c>
      <c r="F52" s="108">
        <f t="shared" si="6"/>
        <v>1995</v>
      </c>
      <c r="G52" s="108">
        <v>0</v>
      </c>
      <c r="H52" s="108">
        <f t="shared" si="7"/>
        <v>0</v>
      </c>
      <c r="I52" s="108">
        <f t="shared" si="8"/>
        <v>1995</v>
      </c>
      <c r="J52" s="91"/>
      <c r="K52" s="92" t="s">
        <v>257</v>
      </c>
    </row>
    <row r="53" spans="1:10" s="92" customFormat="1" ht="19.5">
      <c r="A53" s="98">
        <v>3.6</v>
      </c>
      <c r="B53" s="99" t="s">
        <v>230</v>
      </c>
      <c r="C53" s="100">
        <v>16</v>
      </c>
      <c r="D53" s="101" t="s">
        <v>97</v>
      </c>
      <c r="E53" s="100">
        <v>753.48</v>
      </c>
      <c r="F53" s="100">
        <f t="shared" si="6"/>
        <v>12055.68</v>
      </c>
      <c r="G53" s="100">
        <f>E53*0.37</f>
        <v>278.7876</v>
      </c>
      <c r="H53" s="100">
        <f t="shared" si="7"/>
        <v>4460.6016</v>
      </c>
      <c r="I53" s="100">
        <f t="shared" si="8"/>
        <v>16516.281600000002</v>
      </c>
      <c r="J53" s="102"/>
    </row>
    <row r="54" spans="1:10" s="92" customFormat="1" ht="19.5">
      <c r="A54" s="98">
        <v>3.7</v>
      </c>
      <c r="B54" s="99" t="s">
        <v>231</v>
      </c>
      <c r="C54" s="100">
        <v>14</v>
      </c>
      <c r="D54" s="101" t="s">
        <v>97</v>
      </c>
      <c r="E54" s="100">
        <v>464.4</v>
      </c>
      <c r="F54" s="100">
        <f t="shared" si="6"/>
        <v>6501.599999999999</v>
      </c>
      <c r="G54" s="100">
        <f>E54*0.37</f>
        <v>171.828</v>
      </c>
      <c r="H54" s="100">
        <f t="shared" si="7"/>
        <v>2405.592</v>
      </c>
      <c r="I54" s="100">
        <f t="shared" si="8"/>
        <v>8907.192</v>
      </c>
      <c r="J54" s="102"/>
    </row>
    <row r="55" spans="1:11" s="92" customFormat="1" ht="19.5">
      <c r="A55" s="167">
        <v>3.8</v>
      </c>
      <c r="B55" s="99" t="s">
        <v>195</v>
      </c>
      <c r="C55" s="100">
        <v>4</v>
      </c>
      <c r="D55" s="101" t="s">
        <v>97</v>
      </c>
      <c r="E55" s="100">
        <v>201</v>
      </c>
      <c r="F55" s="100">
        <f t="shared" si="6"/>
        <v>804</v>
      </c>
      <c r="G55" s="100">
        <f>E55*0.37</f>
        <v>74.37</v>
      </c>
      <c r="H55" s="100">
        <f t="shared" si="7"/>
        <v>297.48</v>
      </c>
      <c r="I55" s="100">
        <f t="shared" si="8"/>
        <v>1101.48</v>
      </c>
      <c r="J55" s="102"/>
      <c r="K55" s="92" t="s">
        <v>258</v>
      </c>
    </row>
    <row r="56" spans="1:11" s="92" customFormat="1" ht="19.5">
      <c r="A56" s="365">
        <v>3.9</v>
      </c>
      <c r="B56" s="91" t="s">
        <v>252</v>
      </c>
      <c r="C56" s="108">
        <v>52</v>
      </c>
      <c r="D56" s="113" t="s">
        <v>81</v>
      </c>
      <c r="E56" s="108">
        <v>102.5</v>
      </c>
      <c r="F56" s="108">
        <f t="shared" si="6"/>
        <v>5330</v>
      </c>
      <c r="G56" s="108">
        <v>69</v>
      </c>
      <c r="H56" s="108">
        <f t="shared" si="7"/>
        <v>3588</v>
      </c>
      <c r="I56" s="108">
        <f t="shared" si="8"/>
        <v>8918</v>
      </c>
      <c r="J56" s="91"/>
      <c r="K56" s="92" t="s">
        <v>251</v>
      </c>
    </row>
    <row r="57" spans="1:11" s="92" customFormat="1" ht="19.5">
      <c r="A57" s="168">
        <v>3.1</v>
      </c>
      <c r="B57" s="91" t="s">
        <v>253</v>
      </c>
      <c r="C57" s="108">
        <v>52</v>
      </c>
      <c r="D57" s="113" t="s">
        <v>81</v>
      </c>
      <c r="E57" s="108">
        <v>77.5</v>
      </c>
      <c r="F57" s="108">
        <f t="shared" si="6"/>
        <v>4030</v>
      </c>
      <c r="G57" s="108">
        <v>69</v>
      </c>
      <c r="H57" s="108">
        <f t="shared" si="7"/>
        <v>3588</v>
      </c>
      <c r="I57" s="108">
        <f t="shared" si="8"/>
        <v>7618</v>
      </c>
      <c r="J57" s="91"/>
      <c r="K57" s="92" t="s">
        <v>251</v>
      </c>
    </row>
    <row r="58" spans="1:10" s="92" customFormat="1" ht="19.5">
      <c r="A58" s="98">
        <v>3.11</v>
      </c>
      <c r="B58" s="91" t="s">
        <v>259</v>
      </c>
      <c r="C58" s="108">
        <v>17</v>
      </c>
      <c r="D58" s="113" t="s">
        <v>33</v>
      </c>
      <c r="E58" s="108">
        <v>54</v>
      </c>
      <c r="F58" s="108">
        <f t="shared" si="6"/>
        <v>918</v>
      </c>
      <c r="G58" s="108">
        <v>15</v>
      </c>
      <c r="H58" s="108">
        <f t="shared" si="7"/>
        <v>255</v>
      </c>
      <c r="I58" s="108">
        <f t="shared" si="8"/>
        <v>1173</v>
      </c>
      <c r="J58" s="91"/>
    </row>
    <row r="59" spans="1:10" s="92" customFormat="1" ht="19.5">
      <c r="A59" s="98">
        <v>3.12</v>
      </c>
      <c r="B59" s="99" t="s">
        <v>153</v>
      </c>
      <c r="C59" s="100">
        <v>145</v>
      </c>
      <c r="D59" s="101" t="s">
        <v>66</v>
      </c>
      <c r="E59" s="100">
        <v>2</v>
      </c>
      <c r="F59" s="100">
        <f t="shared" si="6"/>
        <v>290</v>
      </c>
      <c r="G59" s="100">
        <v>0</v>
      </c>
      <c r="H59" s="100">
        <f t="shared" si="7"/>
        <v>0</v>
      </c>
      <c r="I59" s="100">
        <f t="shared" si="8"/>
        <v>290</v>
      </c>
      <c r="J59" s="102"/>
    </row>
    <row r="60" spans="1:12" s="92" customFormat="1" ht="19.5">
      <c r="A60" s="98">
        <v>3.13</v>
      </c>
      <c r="B60" s="99" t="s">
        <v>255</v>
      </c>
      <c r="C60" s="100">
        <v>94</v>
      </c>
      <c r="D60" s="101" t="s">
        <v>11</v>
      </c>
      <c r="E60" s="100">
        <v>50</v>
      </c>
      <c r="F60" s="100">
        <f>C60*E60</f>
        <v>4700</v>
      </c>
      <c r="G60" s="100">
        <v>35</v>
      </c>
      <c r="H60" s="100">
        <f>C60*G60</f>
        <v>3290</v>
      </c>
      <c r="I60" s="100">
        <f>F60+H60</f>
        <v>7990</v>
      </c>
      <c r="J60" s="102"/>
      <c r="K60" s="92" t="s">
        <v>256</v>
      </c>
      <c r="L60" s="92">
        <f>(0.48*96)+(0.53*84)+(0.15*24)</f>
        <v>94.19999999999999</v>
      </c>
    </row>
    <row r="61" spans="1:10" s="92" customFormat="1" ht="19.5">
      <c r="A61" s="98">
        <v>3.13</v>
      </c>
      <c r="B61" s="99" t="s">
        <v>254</v>
      </c>
      <c r="C61" s="100">
        <v>94</v>
      </c>
      <c r="D61" s="101" t="s">
        <v>11</v>
      </c>
      <c r="E61" s="100">
        <v>50</v>
      </c>
      <c r="F61" s="100">
        <f t="shared" si="6"/>
        <v>4700</v>
      </c>
      <c r="G61" s="100">
        <v>38</v>
      </c>
      <c r="H61" s="100">
        <f t="shared" si="7"/>
        <v>3572</v>
      </c>
      <c r="I61" s="100">
        <f t="shared" si="8"/>
        <v>8272</v>
      </c>
      <c r="J61" s="102"/>
    </row>
    <row r="62" spans="1:10" s="92" customFormat="1" ht="19.5">
      <c r="A62" s="98">
        <v>3.14</v>
      </c>
      <c r="B62" s="99" t="s">
        <v>197</v>
      </c>
      <c r="C62" s="100">
        <v>127.2</v>
      </c>
      <c r="D62" s="101" t="s">
        <v>11</v>
      </c>
      <c r="E62" s="100">
        <v>0</v>
      </c>
      <c r="F62" s="100">
        <f t="shared" si="6"/>
        <v>0</v>
      </c>
      <c r="G62" s="100">
        <v>45</v>
      </c>
      <c r="H62" s="100">
        <f t="shared" si="7"/>
        <v>5724</v>
      </c>
      <c r="I62" s="100">
        <f t="shared" si="8"/>
        <v>5724</v>
      </c>
      <c r="J62" s="102"/>
    </row>
    <row r="63" spans="1:10" s="92" customFormat="1" ht="19.5">
      <c r="A63" s="301"/>
      <c r="B63" s="302"/>
      <c r="C63" s="303"/>
      <c r="D63" s="240"/>
      <c r="E63" s="330"/>
      <c r="F63" s="330"/>
      <c r="G63" s="330"/>
      <c r="H63" s="330"/>
      <c r="I63" s="330"/>
      <c r="J63" s="304"/>
    </row>
    <row r="64" spans="1:11" s="208" customFormat="1" ht="20.25">
      <c r="A64" s="300"/>
      <c r="B64" s="212" t="s">
        <v>98</v>
      </c>
      <c r="C64" s="296"/>
      <c r="D64" s="212"/>
      <c r="E64" s="296"/>
      <c r="F64" s="296">
        <f>SUM(F48:F62)</f>
        <v>64749.28</v>
      </c>
      <c r="G64" s="296"/>
      <c r="H64" s="296">
        <f>SUM(H48:H62)</f>
        <v>27180.673600000002</v>
      </c>
      <c r="I64" s="296">
        <f>SUM(F64+H64)</f>
        <v>91929.95360000001</v>
      </c>
      <c r="J64" s="300"/>
      <c r="K64" s="210"/>
    </row>
    <row r="65" spans="1:10" s="92" customFormat="1" ht="19.5">
      <c r="A65" s="331"/>
      <c r="B65" s="332"/>
      <c r="C65" s="333"/>
      <c r="D65" s="334"/>
      <c r="E65" s="333"/>
      <c r="F65" s="333"/>
      <c r="G65" s="333"/>
      <c r="H65" s="333"/>
      <c r="I65" s="333"/>
      <c r="J65" s="335"/>
    </row>
    <row r="66" spans="1:10" s="178" customFormat="1" ht="21">
      <c r="A66" s="166">
        <v>4</v>
      </c>
      <c r="B66" s="203" t="s">
        <v>67</v>
      </c>
      <c r="C66" s="110"/>
      <c r="D66" s="166"/>
      <c r="E66" s="110"/>
      <c r="F66" s="110"/>
      <c r="G66" s="110"/>
      <c r="H66" s="110"/>
      <c r="I66" s="110"/>
      <c r="J66" s="111"/>
    </row>
    <row r="67" spans="1:11" s="104" customFormat="1" ht="20.25">
      <c r="A67" s="91">
        <v>4.1</v>
      </c>
      <c r="B67" s="112" t="s">
        <v>221</v>
      </c>
      <c r="C67" s="108">
        <v>62</v>
      </c>
      <c r="D67" s="113" t="s">
        <v>11</v>
      </c>
      <c r="E67" s="108">
        <v>300</v>
      </c>
      <c r="F67" s="108">
        <f>C67*E67</f>
        <v>18600</v>
      </c>
      <c r="G67" s="108">
        <v>222</v>
      </c>
      <c r="H67" s="108">
        <f>C67*G67</f>
        <v>13764</v>
      </c>
      <c r="I67" s="108">
        <f>F67+H67</f>
        <v>32364</v>
      </c>
      <c r="J67" s="111"/>
      <c r="K67" s="105"/>
    </row>
    <row r="68" spans="1:10" s="92" customFormat="1" ht="20.25">
      <c r="A68" s="91">
        <v>4.2</v>
      </c>
      <c r="B68" s="112" t="s">
        <v>220</v>
      </c>
      <c r="C68" s="108">
        <v>9.4</v>
      </c>
      <c r="D68" s="113" t="s">
        <v>11</v>
      </c>
      <c r="E68" s="108">
        <v>76</v>
      </c>
      <c r="F68" s="108">
        <f>C68*E68</f>
        <v>714.4</v>
      </c>
      <c r="G68" s="108">
        <v>82</v>
      </c>
      <c r="H68" s="108">
        <f>C68*G68</f>
        <v>770.8000000000001</v>
      </c>
      <c r="I68" s="108">
        <f>F68+H68</f>
        <v>1485.2</v>
      </c>
      <c r="J68" s="111"/>
    </row>
    <row r="69" spans="1:11" s="104" customFormat="1" ht="20.25">
      <c r="A69" s="91">
        <v>4.3</v>
      </c>
      <c r="B69" s="112" t="s">
        <v>222</v>
      </c>
      <c r="C69" s="108">
        <v>3.74</v>
      </c>
      <c r="D69" s="113" t="s">
        <v>11</v>
      </c>
      <c r="E69" s="108">
        <v>250</v>
      </c>
      <c r="F69" s="108">
        <f>C69*E69</f>
        <v>935</v>
      </c>
      <c r="G69" s="108">
        <v>158</v>
      </c>
      <c r="H69" s="108">
        <f>C69*G69</f>
        <v>590.9200000000001</v>
      </c>
      <c r="I69" s="108">
        <f>F69+H69</f>
        <v>1525.92</v>
      </c>
      <c r="J69" s="111"/>
      <c r="K69" s="105"/>
    </row>
    <row r="70" spans="1:11" s="104" customFormat="1" ht="20.25">
      <c r="A70" s="91">
        <v>4.4</v>
      </c>
      <c r="B70" s="112" t="s">
        <v>223</v>
      </c>
      <c r="C70" s="108">
        <v>56</v>
      </c>
      <c r="D70" s="113" t="s">
        <v>11</v>
      </c>
      <c r="E70" s="108">
        <v>76</v>
      </c>
      <c r="F70" s="108">
        <f>C70*E70</f>
        <v>4256</v>
      </c>
      <c r="G70" s="108">
        <v>61</v>
      </c>
      <c r="H70" s="108">
        <f>C70*G70</f>
        <v>3416</v>
      </c>
      <c r="I70" s="108">
        <f>F70+H70</f>
        <v>7672</v>
      </c>
      <c r="J70" s="111"/>
      <c r="K70" s="105"/>
    </row>
    <row r="71" spans="1:11" s="104" customFormat="1" ht="20.25">
      <c r="A71" s="313"/>
      <c r="B71" s="314"/>
      <c r="C71" s="315"/>
      <c r="D71" s="316"/>
      <c r="E71" s="315"/>
      <c r="F71" s="315"/>
      <c r="G71" s="315"/>
      <c r="H71" s="315"/>
      <c r="I71" s="315"/>
      <c r="J71" s="317"/>
      <c r="K71" s="105"/>
    </row>
    <row r="72" spans="1:10" s="106" customFormat="1" ht="20.25">
      <c r="A72" s="325"/>
      <c r="B72" s="212" t="s">
        <v>99</v>
      </c>
      <c r="C72" s="326"/>
      <c r="D72" s="295"/>
      <c r="E72" s="326"/>
      <c r="F72" s="327">
        <f>SUM(F67:F70)</f>
        <v>24505.4</v>
      </c>
      <c r="G72" s="326"/>
      <c r="H72" s="327">
        <f>SUM(H67:H70)</f>
        <v>18541.72</v>
      </c>
      <c r="I72" s="328">
        <f>SUM(F72+H72)</f>
        <v>43047.12</v>
      </c>
      <c r="J72" s="329"/>
    </row>
    <row r="73" spans="1:10" s="92" customFormat="1" ht="20.25">
      <c r="A73" s="318"/>
      <c r="B73" s="319"/>
      <c r="C73" s="320"/>
      <c r="D73" s="321"/>
      <c r="E73" s="320"/>
      <c r="F73" s="322"/>
      <c r="G73" s="320"/>
      <c r="H73" s="322"/>
      <c r="I73" s="323"/>
      <c r="J73" s="324"/>
    </row>
    <row r="74" spans="1:10" s="92" customFormat="1" ht="20.25">
      <c r="A74" s="120">
        <v>5</v>
      </c>
      <c r="B74" s="203" t="s">
        <v>68</v>
      </c>
      <c r="C74" s="180"/>
      <c r="D74" s="95"/>
      <c r="E74" s="180"/>
      <c r="F74" s="181"/>
      <c r="G74" s="180"/>
      <c r="H74" s="181"/>
      <c r="I74" s="182"/>
      <c r="J74" s="107"/>
    </row>
    <row r="75" spans="1:10" s="158" customFormat="1" ht="19.5">
      <c r="A75" s="91">
        <v>5.1</v>
      </c>
      <c r="B75" s="91" t="s">
        <v>100</v>
      </c>
      <c r="C75" s="108">
        <v>60</v>
      </c>
      <c r="D75" s="113" t="s">
        <v>11</v>
      </c>
      <c r="E75" s="108">
        <v>156</v>
      </c>
      <c r="F75" s="108">
        <f aca="true" t="shared" si="9" ref="F75:F85">C75*E75</f>
        <v>9360</v>
      </c>
      <c r="G75" s="108">
        <v>89</v>
      </c>
      <c r="H75" s="108">
        <f aca="true" t="shared" si="10" ref="H75:H85">C75*G75</f>
        <v>5340</v>
      </c>
      <c r="I75" s="108">
        <f aca="true" t="shared" si="11" ref="I75:I85">F75+H75</f>
        <v>14700</v>
      </c>
      <c r="J75" s="157"/>
    </row>
    <row r="76" spans="1:10" s="152" customFormat="1" ht="21">
      <c r="A76" s="91">
        <v>5.2</v>
      </c>
      <c r="B76" s="91" t="s">
        <v>101</v>
      </c>
      <c r="C76" s="108">
        <v>120</v>
      </c>
      <c r="D76" s="113" t="s">
        <v>11</v>
      </c>
      <c r="E76" s="108">
        <v>60</v>
      </c>
      <c r="F76" s="108">
        <f t="shared" si="9"/>
        <v>7200</v>
      </c>
      <c r="G76" s="108">
        <v>90</v>
      </c>
      <c r="H76" s="108">
        <f t="shared" si="10"/>
        <v>10800</v>
      </c>
      <c r="I76" s="108">
        <f t="shared" si="11"/>
        <v>18000</v>
      </c>
      <c r="J76" s="157"/>
    </row>
    <row r="77" spans="1:10" s="152" customFormat="1" ht="21">
      <c r="A77" s="91">
        <v>5.3</v>
      </c>
      <c r="B77" s="91" t="s">
        <v>102</v>
      </c>
      <c r="C77" s="108">
        <v>25</v>
      </c>
      <c r="D77" s="113" t="s">
        <v>65</v>
      </c>
      <c r="E77" s="108">
        <v>70</v>
      </c>
      <c r="F77" s="108">
        <f t="shared" si="9"/>
        <v>1750</v>
      </c>
      <c r="G77" s="108">
        <v>35</v>
      </c>
      <c r="H77" s="108">
        <f t="shared" si="10"/>
        <v>875</v>
      </c>
      <c r="I77" s="108">
        <f t="shared" si="11"/>
        <v>2625</v>
      </c>
      <c r="J77" s="157"/>
    </row>
    <row r="78" spans="1:10" s="158" customFormat="1" ht="19.5">
      <c r="A78" s="91">
        <v>5.4</v>
      </c>
      <c r="B78" s="91" t="s">
        <v>103</v>
      </c>
      <c r="C78" s="108">
        <v>28</v>
      </c>
      <c r="D78" s="113" t="s">
        <v>104</v>
      </c>
      <c r="E78" s="108">
        <v>15.89</v>
      </c>
      <c r="F78" s="108">
        <f t="shared" si="9"/>
        <v>444.92</v>
      </c>
      <c r="G78" s="108">
        <v>5</v>
      </c>
      <c r="H78" s="108">
        <f t="shared" si="10"/>
        <v>140</v>
      </c>
      <c r="I78" s="108">
        <f t="shared" si="11"/>
        <v>584.9200000000001</v>
      </c>
      <c r="J78" s="157"/>
    </row>
    <row r="79" spans="1:10" s="161" customFormat="1" ht="19.5">
      <c r="A79" s="91">
        <v>5.5</v>
      </c>
      <c r="B79" s="91" t="s">
        <v>154</v>
      </c>
      <c r="C79" s="108">
        <v>14.28</v>
      </c>
      <c r="D79" s="113" t="s">
        <v>11</v>
      </c>
      <c r="E79" s="108">
        <v>300</v>
      </c>
      <c r="F79" s="108">
        <f t="shared" si="9"/>
        <v>4284</v>
      </c>
      <c r="G79" s="108">
        <v>150</v>
      </c>
      <c r="H79" s="108">
        <f t="shared" si="10"/>
        <v>2142</v>
      </c>
      <c r="I79" s="108">
        <f t="shared" si="11"/>
        <v>6426</v>
      </c>
      <c r="J79" s="157"/>
    </row>
    <row r="80" spans="1:11" s="114" customFormat="1" ht="19.5">
      <c r="A80" s="91">
        <v>5.6</v>
      </c>
      <c r="B80" s="91" t="s">
        <v>229</v>
      </c>
      <c r="C80" s="108">
        <v>4</v>
      </c>
      <c r="D80" s="113" t="s">
        <v>32</v>
      </c>
      <c r="E80" s="108">
        <v>4000</v>
      </c>
      <c r="F80" s="108">
        <f t="shared" si="9"/>
        <v>16000</v>
      </c>
      <c r="G80" s="108">
        <v>0</v>
      </c>
      <c r="H80" s="108">
        <f t="shared" si="10"/>
        <v>0</v>
      </c>
      <c r="I80" s="108">
        <f t="shared" si="11"/>
        <v>16000</v>
      </c>
      <c r="J80" s="91"/>
      <c r="K80" s="161" t="s">
        <v>217</v>
      </c>
    </row>
    <row r="81" spans="1:11" s="104" customFormat="1" ht="20.25" hidden="1">
      <c r="A81" s="145">
        <v>1</v>
      </c>
      <c r="B81" s="112" t="s">
        <v>146</v>
      </c>
      <c r="C81" s="108">
        <v>2.5</v>
      </c>
      <c r="D81" s="113" t="s">
        <v>85</v>
      </c>
      <c r="E81" s="108">
        <v>1839.94</v>
      </c>
      <c r="F81" s="108">
        <f t="shared" si="9"/>
        <v>4599.85</v>
      </c>
      <c r="G81" s="108">
        <v>391</v>
      </c>
      <c r="H81" s="108">
        <f t="shared" si="10"/>
        <v>977.5</v>
      </c>
      <c r="I81" s="108">
        <f t="shared" si="11"/>
        <v>5577.35</v>
      </c>
      <c r="J81" s="102"/>
      <c r="K81" s="105"/>
    </row>
    <row r="82" spans="1:11" s="104" customFormat="1" ht="20.25" hidden="1">
      <c r="A82" s="145">
        <v>2</v>
      </c>
      <c r="B82" s="112" t="s">
        <v>87</v>
      </c>
      <c r="C82" s="108">
        <v>30</v>
      </c>
      <c r="D82" s="146" t="s">
        <v>11</v>
      </c>
      <c r="E82" s="108">
        <v>310</v>
      </c>
      <c r="F82" s="108">
        <f t="shared" si="9"/>
        <v>9300</v>
      </c>
      <c r="G82" s="108">
        <v>133</v>
      </c>
      <c r="H82" s="108">
        <f t="shared" si="10"/>
        <v>3990</v>
      </c>
      <c r="I82" s="108">
        <f t="shared" si="11"/>
        <v>13290</v>
      </c>
      <c r="J82" s="102"/>
      <c r="K82" s="105"/>
    </row>
    <row r="83" spans="1:10" s="178" customFormat="1" ht="21" hidden="1">
      <c r="A83" s="358">
        <v>3</v>
      </c>
      <c r="B83" s="112" t="s">
        <v>90</v>
      </c>
      <c r="C83" s="108">
        <v>33.32</v>
      </c>
      <c r="D83" s="113" t="s">
        <v>89</v>
      </c>
      <c r="E83" s="108">
        <v>20.97</v>
      </c>
      <c r="F83" s="108">
        <f t="shared" si="9"/>
        <v>698.7203999999999</v>
      </c>
      <c r="G83" s="108">
        <v>3.4</v>
      </c>
      <c r="H83" s="108">
        <f t="shared" si="10"/>
        <v>113.288</v>
      </c>
      <c r="I83" s="108">
        <f t="shared" si="11"/>
        <v>812.0083999999999</v>
      </c>
      <c r="J83" s="102"/>
    </row>
    <row r="84" spans="1:10" s="92" customFormat="1" ht="19.5" hidden="1">
      <c r="A84" s="145">
        <v>4</v>
      </c>
      <c r="B84" s="112" t="s">
        <v>94</v>
      </c>
      <c r="C84" s="108">
        <v>1</v>
      </c>
      <c r="D84" s="113" t="s">
        <v>89</v>
      </c>
      <c r="E84" s="108">
        <v>43.93</v>
      </c>
      <c r="F84" s="108">
        <f t="shared" si="9"/>
        <v>43.93</v>
      </c>
      <c r="G84" s="108">
        <v>0</v>
      </c>
      <c r="H84" s="108">
        <f t="shared" si="10"/>
        <v>0</v>
      </c>
      <c r="I84" s="108">
        <f t="shared" si="11"/>
        <v>43.93</v>
      </c>
      <c r="J84" s="102"/>
    </row>
    <row r="85" spans="1:10" s="92" customFormat="1" ht="19.5" hidden="1">
      <c r="A85" s="145">
        <v>5</v>
      </c>
      <c r="B85" s="112" t="s">
        <v>95</v>
      </c>
      <c r="C85" s="108">
        <v>7.5</v>
      </c>
      <c r="D85" s="113" t="s">
        <v>89</v>
      </c>
      <c r="E85" s="108">
        <v>51.4</v>
      </c>
      <c r="F85" s="108">
        <f t="shared" si="9"/>
        <v>385.5</v>
      </c>
      <c r="G85" s="108">
        <v>0</v>
      </c>
      <c r="H85" s="108">
        <f t="shared" si="10"/>
        <v>0</v>
      </c>
      <c r="I85" s="108">
        <f t="shared" si="11"/>
        <v>385.5</v>
      </c>
      <c r="J85" s="102"/>
    </row>
    <row r="86" spans="1:10" s="161" customFormat="1" ht="19.5">
      <c r="A86" s="309"/>
      <c r="B86" s="309"/>
      <c r="C86" s="315"/>
      <c r="D86" s="310"/>
      <c r="E86" s="284"/>
      <c r="F86" s="284"/>
      <c r="G86" s="284"/>
      <c r="H86" s="284"/>
      <c r="I86" s="284"/>
      <c r="J86" s="309"/>
    </row>
    <row r="87" spans="1:10" s="209" customFormat="1" ht="20.25">
      <c r="A87" s="300"/>
      <c r="B87" s="212" t="s">
        <v>105</v>
      </c>
      <c r="C87" s="296"/>
      <c r="D87" s="212"/>
      <c r="E87" s="296"/>
      <c r="F87" s="296">
        <f>SUM(F75:F80)</f>
        <v>39038.92</v>
      </c>
      <c r="G87" s="296"/>
      <c r="H87" s="296">
        <f>SUM(H75:H80)</f>
        <v>19297</v>
      </c>
      <c r="I87" s="296">
        <f>SUM(F87+H87)</f>
        <v>58335.92</v>
      </c>
      <c r="J87" s="300"/>
    </row>
    <row r="88" spans="1:10" s="161" customFormat="1" ht="20.25">
      <c r="A88" s="311"/>
      <c r="B88" s="312"/>
      <c r="C88" s="338"/>
      <c r="D88" s="312"/>
      <c r="E88" s="290"/>
      <c r="F88" s="290"/>
      <c r="G88" s="290"/>
      <c r="H88" s="290"/>
      <c r="I88" s="290"/>
      <c r="J88" s="311"/>
    </row>
    <row r="89" spans="1:14" s="114" customFormat="1" ht="20.25">
      <c r="A89" s="166">
        <v>6</v>
      </c>
      <c r="B89" s="203" t="s">
        <v>70</v>
      </c>
      <c r="C89" s="108"/>
      <c r="D89" s="113"/>
      <c r="E89" s="108"/>
      <c r="F89" s="108"/>
      <c r="G89" s="108"/>
      <c r="H89" s="108"/>
      <c r="I89" s="108"/>
      <c r="J89" s="91"/>
      <c r="K89" s="237"/>
      <c r="L89" s="237"/>
      <c r="M89" s="237"/>
      <c r="N89" s="237"/>
    </row>
    <row r="90" spans="1:14" s="118" customFormat="1" ht="21">
      <c r="A90" s="91">
        <v>6.1</v>
      </c>
      <c r="B90" s="91" t="s">
        <v>149</v>
      </c>
      <c r="C90" s="108">
        <v>26</v>
      </c>
      <c r="D90" s="113" t="s">
        <v>11</v>
      </c>
      <c r="E90" s="108">
        <v>100</v>
      </c>
      <c r="F90" s="108">
        <f>C90*E90</f>
        <v>2600</v>
      </c>
      <c r="G90" s="108">
        <v>50</v>
      </c>
      <c r="H90" s="108">
        <f>C90*G90</f>
        <v>1300</v>
      </c>
      <c r="I90" s="108">
        <f>F90+H90</f>
        <v>3900</v>
      </c>
      <c r="J90" s="91"/>
      <c r="K90" s="238" t="s">
        <v>198</v>
      </c>
      <c r="L90" s="238"/>
      <c r="M90" s="238" t="s">
        <v>199</v>
      </c>
      <c r="N90" s="238"/>
    </row>
    <row r="91" spans="1:10" s="118" customFormat="1" ht="21">
      <c r="A91" s="91">
        <v>6.2</v>
      </c>
      <c r="B91" s="91" t="s">
        <v>148</v>
      </c>
      <c r="C91" s="108">
        <v>32</v>
      </c>
      <c r="D91" s="113" t="s">
        <v>11</v>
      </c>
      <c r="E91" s="108">
        <v>275</v>
      </c>
      <c r="F91" s="108">
        <f>C91*E91</f>
        <v>8800</v>
      </c>
      <c r="G91" s="108">
        <v>75</v>
      </c>
      <c r="H91" s="108">
        <f>C91*G91</f>
        <v>2400</v>
      </c>
      <c r="I91" s="108">
        <f>F91+H91</f>
        <v>11200</v>
      </c>
      <c r="J91" s="91"/>
    </row>
    <row r="92" spans="1:11" s="118" customFormat="1" ht="21">
      <c r="A92" s="91">
        <v>6.3</v>
      </c>
      <c r="B92" s="91" t="s">
        <v>201</v>
      </c>
      <c r="C92" s="108">
        <v>70</v>
      </c>
      <c r="D92" s="113" t="s">
        <v>11</v>
      </c>
      <c r="E92" s="108">
        <v>250</v>
      </c>
      <c r="F92" s="108">
        <f>C92*E92</f>
        <v>17500</v>
      </c>
      <c r="G92" s="108">
        <v>100</v>
      </c>
      <c r="H92" s="108">
        <f>C92*G92</f>
        <v>7000</v>
      </c>
      <c r="I92" s="108">
        <f>F92+H92</f>
        <v>24500</v>
      </c>
      <c r="J92" s="91"/>
      <c r="K92" s="118" t="s">
        <v>261</v>
      </c>
    </row>
    <row r="93" spans="1:13" s="118" customFormat="1" ht="23.25" customHeight="1">
      <c r="A93" s="301"/>
      <c r="B93" s="302" t="s">
        <v>200</v>
      </c>
      <c r="C93" s="303"/>
      <c r="D93" s="240"/>
      <c r="E93" s="303"/>
      <c r="F93" s="303"/>
      <c r="G93" s="303"/>
      <c r="H93" s="303"/>
      <c r="I93" s="303"/>
      <c r="J93" s="304"/>
      <c r="K93" s="186"/>
      <c r="L93" s="178"/>
      <c r="M93" s="178"/>
    </row>
    <row r="94" spans="1:13" s="119" customFormat="1" ht="21.75" customHeight="1">
      <c r="A94" s="300"/>
      <c r="B94" s="212" t="s">
        <v>106</v>
      </c>
      <c r="C94" s="296"/>
      <c r="D94" s="212"/>
      <c r="E94" s="296"/>
      <c r="F94" s="296">
        <f>SUM(F90:F92)</f>
        <v>28900</v>
      </c>
      <c r="G94" s="296"/>
      <c r="H94" s="296">
        <f>SUM(H90:H92)</f>
        <v>10700</v>
      </c>
      <c r="I94" s="296">
        <f>SUM(F94+H94)</f>
        <v>39600</v>
      </c>
      <c r="J94" s="300"/>
      <c r="K94" s="207"/>
      <c r="L94" s="208"/>
      <c r="M94" s="208"/>
    </row>
    <row r="95" spans="1:10" s="162" customFormat="1" ht="21">
      <c r="A95" s="305"/>
      <c r="B95" s="306"/>
      <c r="C95" s="320"/>
      <c r="D95" s="289"/>
      <c r="E95" s="307"/>
      <c r="F95" s="307"/>
      <c r="G95" s="307"/>
      <c r="H95" s="307"/>
      <c r="I95" s="308"/>
      <c r="J95" s="306"/>
    </row>
    <row r="96" spans="1:10" s="118" customFormat="1" ht="21">
      <c r="A96" s="166">
        <v>7</v>
      </c>
      <c r="B96" s="203" t="s">
        <v>107</v>
      </c>
      <c r="C96" s="108"/>
      <c r="D96" s="113"/>
      <c r="E96" s="108"/>
      <c r="F96" s="108"/>
      <c r="G96" s="108"/>
      <c r="H96" s="108"/>
      <c r="I96" s="108"/>
      <c r="J96" s="91"/>
    </row>
    <row r="97" spans="1:10" s="162" customFormat="1" ht="21">
      <c r="A97" s="98">
        <v>7.1</v>
      </c>
      <c r="B97" s="99" t="s">
        <v>155</v>
      </c>
      <c r="C97" s="100">
        <v>2</v>
      </c>
      <c r="D97" s="101" t="s">
        <v>32</v>
      </c>
      <c r="E97" s="100">
        <v>1750</v>
      </c>
      <c r="F97" s="100">
        <f>C97*E97</f>
        <v>3500</v>
      </c>
      <c r="G97" s="100">
        <v>0</v>
      </c>
      <c r="H97" s="100">
        <f>C97*G97</f>
        <v>0</v>
      </c>
      <c r="I97" s="100">
        <f>F97+H97</f>
        <v>3500</v>
      </c>
      <c r="J97" s="102" t="s">
        <v>108</v>
      </c>
    </row>
    <row r="98" spans="1:10" s="162" customFormat="1" ht="21">
      <c r="A98" s="98">
        <v>7.2</v>
      </c>
      <c r="B98" s="99" t="s">
        <v>224</v>
      </c>
      <c r="C98" s="100">
        <v>1</v>
      </c>
      <c r="D98" s="101" t="s">
        <v>32</v>
      </c>
      <c r="E98" s="100">
        <v>1950</v>
      </c>
      <c r="F98" s="100">
        <f>C98*E98</f>
        <v>1950</v>
      </c>
      <c r="G98" s="100">
        <v>0</v>
      </c>
      <c r="H98" s="100">
        <f>C98*G98</f>
        <v>0</v>
      </c>
      <c r="I98" s="100">
        <f>F98+H98</f>
        <v>1950</v>
      </c>
      <c r="J98" s="102" t="s">
        <v>108</v>
      </c>
    </row>
    <row r="99" spans="1:10" s="162" customFormat="1" ht="21">
      <c r="A99" s="98">
        <v>7.3</v>
      </c>
      <c r="B99" s="99" t="s">
        <v>156</v>
      </c>
      <c r="C99" s="100">
        <v>2</v>
      </c>
      <c r="D99" s="101" t="s">
        <v>32</v>
      </c>
      <c r="E99" s="100">
        <v>5000</v>
      </c>
      <c r="F99" s="100">
        <f aca="true" t="shared" si="12" ref="F99:F104">C99*E99</f>
        <v>10000</v>
      </c>
      <c r="G99" s="100">
        <v>0</v>
      </c>
      <c r="H99" s="100">
        <f aca="true" t="shared" si="13" ref="H99:H104">C99*G99</f>
        <v>0</v>
      </c>
      <c r="I99" s="100">
        <f aca="true" t="shared" si="14" ref="I99:I104">F99+H99</f>
        <v>10000</v>
      </c>
      <c r="J99" s="102" t="s">
        <v>108</v>
      </c>
    </row>
    <row r="100" spans="1:10" s="162" customFormat="1" ht="21">
      <c r="A100" s="98">
        <v>7.4</v>
      </c>
      <c r="B100" s="99" t="s">
        <v>210</v>
      </c>
      <c r="C100" s="100">
        <v>1</v>
      </c>
      <c r="D100" s="101" t="s">
        <v>32</v>
      </c>
      <c r="E100" s="100">
        <v>3656</v>
      </c>
      <c r="F100" s="100">
        <f t="shared" si="12"/>
        <v>3656</v>
      </c>
      <c r="G100" s="100">
        <v>0</v>
      </c>
      <c r="H100" s="100">
        <f t="shared" si="13"/>
        <v>0</v>
      </c>
      <c r="I100" s="100">
        <f t="shared" si="14"/>
        <v>3656</v>
      </c>
      <c r="J100" s="102" t="s">
        <v>108</v>
      </c>
    </row>
    <row r="101" spans="1:10" s="162" customFormat="1" ht="21">
      <c r="A101" s="98">
        <v>7.5</v>
      </c>
      <c r="B101" s="99" t="s">
        <v>226</v>
      </c>
      <c r="C101" s="100">
        <v>1</v>
      </c>
      <c r="D101" s="101" t="s">
        <v>32</v>
      </c>
      <c r="E101" s="100">
        <v>1940</v>
      </c>
      <c r="F101" s="100">
        <f t="shared" si="12"/>
        <v>1940</v>
      </c>
      <c r="G101" s="100">
        <v>0</v>
      </c>
      <c r="H101" s="100">
        <f t="shared" si="13"/>
        <v>0</v>
      </c>
      <c r="I101" s="100">
        <f t="shared" si="14"/>
        <v>1940</v>
      </c>
      <c r="J101" s="102" t="s">
        <v>108</v>
      </c>
    </row>
    <row r="102" spans="1:10" s="162" customFormat="1" ht="21">
      <c r="A102" s="98">
        <v>7.6</v>
      </c>
      <c r="B102" s="99" t="s">
        <v>225</v>
      </c>
      <c r="C102" s="100">
        <v>1</v>
      </c>
      <c r="D102" s="101" t="s">
        <v>32</v>
      </c>
      <c r="E102" s="100">
        <v>3500</v>
      </c>
      <c r="F102" s="100">
        <f t="shared" si="12"/>
        <v>3500</v>
      </c>
      <c r="G102" s="100">
        <v>0</v>
      </c>
      <c r="H102" s="100">
        <f t="shared" si="13"/>
        <v>0</v>
      </c>
      <c r="I102" s="100">
        <f t="shared" si="14"/>
        <v>3500</v>
      </c>
      <c r="J102" s="102" t="s">
        <v>108</v>
      </c>
    </row>
    <row r="103" spans="1:10" s="162" customFormat="1" ht="21">
      <c r="A103" s="98">
        <v>7.7</v>
      </c>
      <c r="B103" s="99" t="s">
        <v>227</v>
      </c>
      <c r="C103" s="100">
        <v>4</v>
      </c>
      <c r="D103" s="101" t="s">
        <v>32</v>
      </c>
      <c r="E103" s="100">
        <v>12300</v>
      </c>
      <c r="F103" s="100">
        <f t="shared" si="12"/>
        <v>49200</v>
      </c>
      <c r="G103" s="100">
        <v>0</v>
      </c>
      <c r="H103" s="100">
        <f t="shared" si="13"/>
        <v>0</v>
      </c>
      <c r="I103" s="100">
        <f t="shared" si="14"/>
        <v>49200</v>
      </c>
      <c r="J103" s="102" t="s">
        <v>108</v>
      </c>
    </row>
    <row r="104" spans="1:10" s="162" customFormat="1" ht="21">
      <c r="A104" s="98">
        <v>7.8</v>
      </c>
      <c r="B104" s="99" t="s">
        <v>228</v>
      </c>
      <c r="C104" s="100">
        <v>4</v>
      </c>
      <c r="D104" s="101" t="s">
        <v>32</v>
      </c>
      <c r="E104" s="100">
        <v>5716.31</v>
      </c>
      <c r="F104" s="100">
        <f t="shared" si="12"/>
        <v>22865.24</v>
      </c>
      <c r="G104" s="100">
        <v>0</v>
      </c>
      <c r="H104" s="100">
        <f t="shared" si="13"/>
        <v>0</v>
      </c>
      <c r="I104" s="100">
        <f t="shared" si="14"/>
        <v>22865.24</v>
      </c>
      <c r="J104" s="102" t="s">
        <v>108</v>
      </c>
    </row>
    <row r="105" spans="1:10" s="162" customFormat="1" ht="21">
      <c r="A105" s="340"/>
      <c r="B105" s="341"/>
      <c r="C105" s="303"/>
      <c r="D105" s="342"/>
      <c r="E105" s="303"/>
      <c r="F105" s="303"/>
      <c r="G105" s="303"/>
      <c r="H105" s="303"/>
      <c r="I105" s="303"/>
      <c r="J105" s="343"/>
    </row>
    <row r="106" spans="1:10" s="119" customFormat="1" ht="21">
      <c r="A106" s="212"/>
      <c r="B106" s="212" t="s">
        <v>109</v>
      </c>
      <c r="C106" s="296"/>
      <c r="D106" s="212"/>
      <c r="E106" s="296"/>
      <c r="F106" s="296">
        <f>SUM(F97:F104)</f>
        <v>96611.24</v>
      </c>
      <c r="G106" s="296"/>
      <c r="H106" s="296">
        <f>SUM(H97:H104)</f>
        <v>0</v>
      </c>
      <c r="I106" s="296">
        <f>SUM(F106+H106)</f>
        <v>96611.24</v>
      </c>
      <c r="J106" s="300"/>
    </row>
    <row r="107" spans="1:10" s="162" customFormat="1" ht="21">
      <c r="A107" s="305"/>
      <c r="B107" s="306"/>
      <c r="C107" s="320"/>
      <c r="D107" s="289"/>
      <c r="E107" s="320"/>
      <c r="F107" s="320"/>
      <c r="G107" s="320"/>
      <c r="H107" s="320"/>
      <c r="I107" s="344"/>
      <c r="J107" s="306"/>
    </row>
    <row r="108" spans="1:10" s="118" customFormat="1" ht="21">
      <c r="A108" s="166">
        <v>8</v>
      </c>
      <c r="B108" s="203" t="s">
        <v>110</v>
      </c>
      <c r="C108" s="108"/>
      <c r="D108" s="113"/>
      <c r="E108" s="108"/>
      <c r="F108" s="108"/>
      <c r="G108" s="108"/>
      <c r="H108" s="108"/>
      <c r="I108" s="108"/>
      <c r="J108" s="91"/>
    </row>
    <row r="109" spans="1:10" s="118" customFormat="1" ht="21">
      <c r="A109" s="184">
        <v>8.1</v>
      </c>
      <c r="B109" s="107" t="s">
        <v>111</v>
      </c>
      <c r="C109" s="180">
        <v>160</v>
      </c>
      <c r="D109" s="95" t="s">
        <v>11</v>
      </c>
      <c r="E109" s="180">
        <v>55</v>
      </c>
      <c r="F109" s="180">
        <f>C109*E109</f>
        <v>8800</v>
      </c>
      <c r="G109" s="180">
        <v>30</v>
      </c>
      <c r="H109" s="180">
        <f>C109*G109</f>
        <v>4800</v>
      </c>
      <c r="I109" s="185">
        <f>F109+H109</f>
        <v>13600</v>
      </c>
      <c r="J109" s="95"/>
    </row>
    <row r="110" spans="1:10" s="118" customFormat="1" ht="21">
      <c r="A110" s="184">
        <v>8.2</v>
      </c>
      <c r="B110" s="107" t="s">
        <v>260</v>
      </c>
      <c r="C110" s="180">
        <v>70</v>
      </c>
      <c r="D110" s="95" t="s">
        <v>11</v>
      </c>
      <c r="E110" s="180">
        <v>55</v>
      </c>
      <c r="F110" s="180">
        <f>C110*E110</f>
        <v>3850</v>
      </c>
      <c r="G110" s="180">
        <v>35</v>
      </c>
      <c r="H110" s="180">
        <f>C110*G110</f>
        <v>2450</v>
      </c>
      <c r="I110" s="185">
        <f>F110+H110</f>
        <v>6300</v>
      </c>
      <c r="J110" s="95"/>
    </row>
    <row r="111" spans="1:10" s="119" customFormat="1" ht="21">
      <c r="A111" s="300"/>
      <c r="B111" s="212" t="s">
        <v>112</v>
      </c>
      <c r="C111" s="296"/>
      <c r="D111" s="212"/>
      <c r="E111" s="296"/>
      <c r="F111" s="296">
        <f>SUM(F109:F110)</f>
        <v>12650</v>
      </c>
      <c r="G111" s="296"/>
      <c r="H111" s="296">
        <f>SUM(H109:H110)</f>
        <v>7250</v>
      </c>
      <c r="I111" s="296">
        <f>SUM(F111+H111)</f>
        <v>19900</v>
      </c>
      <c r="J111" s="300"/>
    </row>
    <row r="112" spans="1:12" s="165" customFormat="1" ht="20.25">
      <c r="A112" s="298"/>
      <c r="B112" s="299"/>
      <c r="C112" s="359"/>
      <c r="D112" s="289"/>
      <c r="E112" s="288"/>
      <c r="F112" s="290"/>
      <c r="G112" s="288"/>
      <c r="H112" s="290"/>
      <c r="I112" s="290"/>
      <c r="J112" s="291"/>
      <c r="K112" s="164"/>
      <c r="L112" s="164"/>
    </row>
    <row r="113" spans="1:12" s="165" customFormat="1" ht="20.25">
      <c r="A113" s="120">
        <v>9</v>
      </c>
      <c r="B113" s="204" t="s">
        <v>71</v>
      </c>
      <c r="C113" s="116"/>
      <c r="D113" s="160"/>
      <c r="E113" s="121"/>
      <c r="F113" s="159"/>
      <c r="G113" s="121"/>
      <c r="H113" s="159"/>
      <c r="I113" s="159"/>
      <c r="J113" s="163"/>
      <c r="K113" s="164"/>
      <c r="L113" s="164"/>
    </row>
    <row r="114" spans="1:12" s="188" customFormat="1" ht="19.5">
      <c r="A114" s="179">
        <v>9.1</v>
      </c>
      <c r="B114" s="115" t="s">
        <v>162</v>
      </c>
      <c r="C114" s="116">
        <v>1</v>
      </c>
      <c r="D114" s="95" t="s">
        <v>32</v>
      </c>
      <c r="E114" s="116">
        <v>550</v>
      </c>
      <c r="F114" s="108">
        <f aca="true" t="shared" si="15" ref="F114:F120">C114*E114</f>
        <v>550</v>
      </c>
      <c r="G114" s="116">
        <v>150</v>
      </c>
      <c r="H114" s="108">
        <f aca="true" t="shared" si="16" ref="H114:H120">C114*G114</f>
        <v>150</v>
      </c>
      <c r="I114" s="108">
        <f aca="true" t="shared" si="17" ref="I114:I120">F114+H114</f>
        <v>700</v>
      </c>
      <c r="J114" s="117"/>
      <c r="K114" s="187"/>
      <c r="L114" s="187"/>
    </row>
    <row r="115" spans="1:12" s="165" customFormat="1" ht="19.5">
      <c r="A115" s="179">
        <v>9.2</v>
      </c>
      <c r="B115" s="115" t="s">
        <v>159</v>
      </c>
      <c r="C115" s="116">
        <v>1</v>
      </c>
      <c r="D115" s="95" t="s">
        <v>32</v>
      </c>
      <c r="E115" s="116">
        <v>450</v>
      </c>
      <c r="F115" s="108">
        <f t="shared" si="15"/>
        <v>450</v>
      </c>
      <c r="G115" s="116">
        <v>70</v>
      </c>
      <c r="H115" s="108">
        <f t="shared" si="16"/>
        <v>70</v>
      </c>
      <c r="I115" s="108">
        <f t="shared" si="17"/>
        <v>520</v>
      </c>
      <c r="J115" s="163"/>
      <c r="K115" s="164"/>
      <c r="L115" s="164"/>
    </row>
    <row r="116" spans="1:12" s="165" customFormat="1" ht="19.5">
      <c r="A116" s="179">
        <v>9.3</v>
      </c>
      <c r="B116" s="115" t="s">
        <v>158</v>
      </c>
      <c r="C116" s="116">
        <v>1</v>
      </c>
      <c r="D116" s="95" t="s">
        <v>32</v>
      </c>
      <c r="E116" s="116">
        <v>250</v>
      </c>
      <c r="F116" s="108">
        <f t="shared" si="15"/>
        <v>250</v>
      </c>
      <c r="G116" s="116">
        <v>70</v>
      </c>
      <c r="H116" s="108">
        <f t="shared" si="16"/>
        <v>70</v>
      </c>
      <c r="I116" s="108">
        <f t="shared" si="17"/>
        <v>320</v>
      </c>
      <c r="J116" s="163"/>
      <c r="K116" s="164"/>
      <c r="L116" s="164"/>
    </row>
    <row r="117" spans="1:12" s="188" customFormat="1" ht="19.5">
      <c r="A117" s="179">
        <v>9.4</v>
      </c>
      <c r="B117" s="115" t="s">
        <v>157</v>
      </c>
      <c r="C117" s="116">
        <v>1</v>
      </c>
      <c r="D117" s="95" t="s">
        <v>204</v>
      </c>
      <c r="E117" s="116">
        <v>250</v>
      </c>
      <c r="F117" s="108">
        <f t="shared" si="15"/>
        <v>250</v>
      </c>
      <c r="G117" s="116">
        <v>70</v>
      </c>
      <c r="H117" s="108">
        <f t="shared" si="16"/>
        <v>70</v>
      </c>
      <c r="I117" s="108">
        <f t="shared" si="17"/>
        <v>320</v>
      </c>
      <c r="J117" s="117"/>
      <c r="K117" s="187"/>
      <c r="L117" s="187"/>
    </row>
    <row r="118" spans="1:12" s="165" customFormat="1" ht="19.5">
      <c r="A118" s="179">
        <v>9.5</v>
      </c>
      <c r="B118" s="115" t="s">
        <v>163</v>
      </c>
      <c r="C118" s="116">
        <v>1</v>
      </c>
      <c r="D118" s="95" t="s">
        <v>113</v>
      </c>
      <c r="E118" s="116">
        <v>250</v>
      </c>
      <c r="F118" s="108">
        <f t="shared" si="15"/>
        <v>250</v>
      </c>
      <c r="G118" s="116">
        <v>75</v>
      </c>
      <c r="H118" s="108">
        <f t="shared" si="16"/>
        <v>75</v>
      </c>
      <c r="I118" s="108">
        <f t="shared" si="17"/>
        <v>325</v>
      </c>
      <c r="J118" s="163"/>
      <c r="K118" s="164"/>
      <c r="L118" s="164"/>
    </row>
    <row r="119" spans="1:12" s="165" customFormat="1" ht="19.5">
      <c r="A119" s="179">
        <v>9.6</v>
      </c>
      <c r="B119" s="115" t="s">
        <v>160</v>
      </c>
      <c r="C119" s="116">
        <v>1</v>
      </c>
      <c r="D119" s="95" t="s">
        <v>113</v>
      </c>
      <c r="E119" s="116">
        <v>350</v>
      </c>
      <c r="F119" s="108">
        <f t="shared" si="15"/>
        <v>350</v>
      </c>
      <c r="G119" s="116">
        <v>25</v>
      </c>
      <c r="H119" s="108">
        <f t="shared" si="16"/>
        <v>25</v>
      </c>
      <c r="I119" s="108">
        <f t="shared" si="17"/>
        <v>375</v>
      </c>
      <c r="J119" s="163"/>
      <c r="K119" s="164"/>
      <c r="L119" s="164"/>
    </row>
    <row r="120" spans="1:12" s="165" customFormat="1" ht="19.5">
      <c r="A120" s="179">
        <v>9.7</v>
      </c>
      <c r="B120" s="115" t="s">
        <v>267</v>
      </c>
      <c r="C120" s="116">
        <v>1</v>
      </c>
      <c r="D120" s="95" t="s">
        <v>32</v>
      </c>
      <c r="E120" s="116">
        <v>500</v>
      </c>
      <c r="F120" s="108">
        <f t="shared" si="15"/>
        <v>500</v>
      </c>
      <c r="G120" s="116">
        <v>0</v>
      </c>
      <c r="H120" s="108">
        <f t="shared" si="16"/>
        <v>0</v>
      </c>
      <c r="I120" s="108">
        <f t="shared" si="17"/>
        <v>500</v>
      </c>
      <c r="J120" s="163"/>
      <c r="K120" s="164"/>
      <c r="L120" s="164"/>
    </row>
    <row r="121" spans="1:12" s="165" customFormat="1" ht="19.5">
      <c r="A121" s="281"/>
      <c r="B121" s="281"/>
      <c r="C121" s="360"/>
      <c r="D121" s="283"/>
      <c r="E121" s="282"/>
      <c r="F121" s="284"/>
      <c r="G121" s="282"/>
      <c r="H121" s="284"/>
      <c r="I121" s="284"/>
      <c r="J121" s="285"/>
      <c r="K121" s="164"/>
      <c r="L121" s="164"/>
    </row>
    <row r="122" spans="1:12" s="206" customFormat="1" ht="20.25">
      <c r="A122" s="292"/>
      <c r="B122" s="293" t="s">
        <v>114</v>
      </c>
      <c r="C122" s="294"/>
      <c r="D122" s="295"/>
      <c r="E122" s="294"/>
      <c r="F122" s="296">
        <f>SUM(F114:F121)</f>
        <v>2600</v>
      </c>
      <c r="G122" s="294"/>
      <c r="H122" s="296">
        <f>SUM(H114:H121)</f>
        <v>460</v>
      </c>
      <c r="I122" s="296">
        <f>F122+H122</f>
        <v>3060</v>
      </c>
      <c r="J122" s="297"/>
      <c r="K122" s="205"/>
      <c r="L122" s="205"/>
    </row>
    <row r="123" spans="1:12" s="165" customFormat="1" ht="20.25">
      <c r="A123" s="286"/>
      <c r="B123" s="287"/>
      <c r="C123" s="359"/>
      <c r="D123" s="289"/>
      <c r="E123" s="288"/>
      <c r="F123" s="290"/>
      <c r="G123" s="288"/>
      <c r="H123" s="290"/>
      <c r="I123" s="290"/>
      <c r="J123" s="291"/>
      <c r="K123" s="164"/>
      <c r="L123" s="164"/>
    </row>
    <row r="124" spans="1:10" s="92" customFormat="1" ht="20.25">
      <c r="A124" s="229">
        <v>10</v>
      </c>
      <c r="B124" s="233" t="s">
        <v>164</v>
      </c>
      <c r="C124" s="199"/>
      <c r="D124" s="226"/>
      <c r="E124" s="199"/>
      <c r="F124" s="230"/>
      <c r="G124" s="199"/>
      <c r="H124" s="230"/>
      <c r="I124" s="230"/>
      <c r="J124" s="226"/>
    </row>
    <row r="125" spans="1:10" s="109" customFormat="1" ht="19.5">
      <c r="A125" s="231">
        <v>10.1</v>
      </c>
      <c r="B125" s="221" t="s">
        <v>169</v>
      </c>
      <c r="C125" s="219">
        <v>1</v>
      </c>
      <c r="D125" s="223" t="s">
        <v>170</v>
      </c>
      <c r="E125" s="219">
        <v>1390</v>
      </c>
      <c r="F125" s="219">
        <f aca="true" t="shared" si="18" ref="F125:F156">C125*E125</f>
        <v>1390</v>
      </c>
      <c r="G125" s="219">
        <v>417</v>
      </c>
      <c r="H125" s="219">
        <f aca="true" t="shared" si="19" ref="H125:H150">C125*G125</f>
        <v>417</v>
      </c>
      <c r="I125" s="219">
        <f aca="true" t="shared" si="20" ref="I125:I156">F125+H125</f>
        <v>1807</v>
      </c>
      <c r="J125" s="220"/>
    </row>
    <row r="126" spans="1:10" s="109" customFormat="1" ht="19.5">
      <c r="A126" s="231"/>
      <c r="B126" s="221" t="s">
        <v>240</v>
      </c>
      <c r="C126" s="219">
        <v>1</v>
      </c>
      <c r="D126" s="223" t="s">
        <v>66</v>
      </c>
      <c r="E126" s="219">
        <v>2200</v>
      </c>
      <c r="F126" s="219">
        <f t="shared" si="18"/>
        <v>2200</v>
      </c>
      <c r="G126" s="219">
        <v>200</v>
      </c>
      <c r="H126" s="219">
        <f t="shared" si="19"/>
        <v>200</v>
      </c>
      <c r="I126" s="219">
        <f t="shared" si="20"/>
        <v>2400</v>
      </c>
      <c r="J126" s="220"/>
    </row>
    <row r="127" spans="1:10" s="109" customFormat="1" ht="19.5">
      <c r="A127" s="234"/>
      <c r="B127" s="221" t="s">
        <v>171</v>
      </c>
      <c r="C127" s="219">
        <v>3</v>
      </c>
      <c r="D127" s="223" t="s">
        <v>66</v>
      </c>
      <c r="E127" s="219">
        <v>99</v>
      </c>
      <c r="F127" s="219">
        <f t="shared" si="18"/>
        <v>297</v>
      </c>
      <c r="G127" s="219">
        <v>15</v>
      </c>
      <c r="H127" s="219">
        <f t="shared" si="19"/>
        <v>45</v>
      </c>
      <c r="I127" s="219">
        <f t="shared" si="20"/>
        <v>342</v>
      </c>
      <c r="J127" s="220"/>
    </row>
    <row r="128" spans="1:10" s="109" customFormat="1" ht="19.5">
      <c r="A128" s="231"/>
      <c r="B128" s="221" t="s">
        <v>172</v>
      </c>
      <c r="C128" s="219">
        <v>3</v>
      </c>
      <c r="D128" s="223" t="s">
        <v>66</v>
      </c>
      <c r="E128" s="219">
        <v>99</v>
      </c>
      <c r="F128" s="219">
        <f t="shared" si="18"/>
        <v>297</v>
      </c>
      <c r="G128" s="219">
        <v>15</v>
      </c>
      <c r="H128" s="219">
        <f t="shared" si="19"/>
        <v>45</v>
      </c>
      <c r="I128" s="219">
        <f t="shared" si="20"/>
        <v>342</v>
      </c>
      <c r="J128" s="220"/>
    </row>
    <row r="129" spans="1:10" s="106" customFormat="1" ht="19.5">
      <c r="A129" s="232">
        <v>10.2</v>
      </c>
      <c r="B129" s="224" t="s">
        <v>242</v>
      </c>
      <c r="C129" s="225">
        <v>7</v>
      </c>
      <c r="D129" s="226" t="s">
        <v>32</v>
      </c>
      <c r="E129" s="225">
        <v>750</v>
      </c>
      <c r="F129" s="219">
        <f t="shared" si="18"/>
        <v>5250</v>
      </c>
      <c r="G129" s="225">
        <v>115</v>
      </c>
      <c r="H129" s="219">
        <f t="shared" si="19"/>
        <v>805</v>
      </c>
      <c r="I129" s="219">
        <f t="shared" si="20"/>
        <v>6055</v>
      </c>
      <c r="J129" s="227"/>
    </row>
    <row r="130" spans="1:10" s="109" customFormat="1" ht="19.5">
      <c r="A130" s="270"/>
      <c r="B130" s="222" t="s">
        <v>241</v>
      </c>
      <c r="C130" s="219"/>
      <c r="D130" s="223"/>
      <c r="E130" s="219"/>
      <c r="F130" s="219"/>
      <c r="G130" s="219"/>
      <c r="H130" s="219"/>
      <c r="I130" s="219"/>
      <c r="J130" s="220"/>
    </row>
    <row r="131" spans="1:10" s="109" customFormat="1" ht="19.5">
      <c r="A131" s="270">
        <v>10.3</v>
      </c>
      <c r="B131" s="222" t="s">
        <v>243</v>
      </c>
      <c r="C131" s="219">
        <v>3</v>
      </c>
      <c r="D131" s="223" t="s">
        <v>32</v>
      </c>
      <c r="E131" s="219">
        <v>980</v>
      </c>
      <c r="F131" s="219">
        <f t="shared" si="18"/>
        <v>2940</v>
      </c>
      <c r="G131" s="219">
        <v>115</v>
      </c>
      <c r="H131" s="219">
        <f t="shared" si="19"/>
        <v>345</v>
      </c>
      <c r="I131" s="219">
        <f t="shared" si="20"/>
        <v>3285</v>
      </c>
      <c r="J131" s="220"/>
    </row>
    <row r="132" spans="1:10" s="109" customFormat="1" ht="19.5">
      <c r="A132" s="270"/>
      <c r="B132" s="222" t="s">
        <v>244</v>
      </c>
      <c r="C132" s="219"/>
      <c r="D132" s="220"/>
      <c r="E132" s="219"/>
      <c r="F132" s="219"/>
      <c r="G132" s="219"/>
      <c r="H132" s="219"/>
      <c r="I132" s="219"/>
      <c r="J132" s="220"/>
    </row>
    <row r="133" spans="1:10" s="109" customFormat="1" ht="19.5">
      <c r="A133" s="270">
        <v>10.4</v>
      </c>
      <c r="B133" s="222" t="s">
        <v>245</v>
      </c>
      <c r="C133" s="219">
        <v>8</v>
      </c>
      <c r="D133" s="223" t="s">
        <v>32</v>
      </c>
      <c r="E133" s="219">
        <v>600</v>
      </c>
      <c r="F133" s="219">
        <f t="shared" si="18"/>
        <v>4800</v>
      </c>
      <c r="G133" s="219">
        <v>165</v>
      </c>
      <c r="H133" s="219">
        <f t="shared" si="19"/>
        <v>1320</v>
      </c>
      <c r="I133" s="219">
        <f t="shared" si="20"/>
        <v>6120</v>
      </c>
      <c r="J133" s="220"/>
    </row>
    <row r="134" spans="1:10" s="109" customFormat="1" ht="19.5">
      <c r="A134" s="270">
        <v>10.5</v>
      </c>
      <c r="B134" s="222" t="s">
        <v>247</v>
      </c>
      <c r="C134" s="219">
        <v>6</v>
      </c>
      <c r="D134" s="223" t="s">
        <v>173</v>
      </c>
      <c r="E134" s="219">
        <v>0</v>
      </c>
      <c r="F134" s="219">
        <f t="shared" si="18"/>
        <v>0</v>
      </c>
      <c r="G134" s="219">
        <v>345</v>
      </c>
      <c r="H134" s="219">
        <f t="shared" si="19"/>
        <v>2070</v>
      </c>
      <c r="I134" s="219">
        <f t="shared" si="20"/>
        <v>2070</v>
      </c>
      <c r="J134" s="220"/>
    </row>
    <row r="135" spans="1:10" s="109" customFormat="1" ht="19.5">
      <c r="A135" s="270">
        <v>10.6</v>
      </c>
      <c r="B135" s="228" t="s">
        <v>174</v>
      </c>
      <c r="C135" s="219">
        <v>1</v>
      </c>
      <c r="D135" s="223" t="s">
        <v>32</v>
      </c>
      <c r="E135" s="219">
        <v>800</v>
      </c>
      <c r="F135" s="219">
        <f t="shared" si="18"/>
        <v>800</v>
      </c>
      <c r="G135" s="219">
        <v>200</v>
      </c>
      <c r="H135" s="219">
        <f t="shared" si="19"/>
        <v>200</v>
      </c>
      <c r="I135" s="219">
        <f t="shared" si="20"/>
        <v>1000</v>
      </c>
      <c r="J135" s="220"/>
    </row>
    <row r="136" spans="1:10" s="109" customFormat="1" ht="19.5">
      <c r="A136" s="270">
        <v>10.7</v>
      </c>
      <c r="B136" s="228" t="s">
        <v>249</v>
      </c>
      <c r="C136" s="219">
        <v>4</v>
      </c>
      <c r="D136" s="223" t="s">
        <v>32</v>
      </c>
      <c r="E136" s="219">
        <v>80</v>
      </c>
      <c r="F136" s="219">
        <f t="shared" si="18"/>
        <v>320</v>
      </c>
      <c r="G136" s="219">
        <v>80</v>
      </c>
      <c r="H136" s="219">
        <f t="shared" si="19"/>
        <v>320</v>
      </c>
      <c r="I136" s="219">
        <f t="shared" si="20"/>
        <v>640</v>
      </c>
      <c r="J136" s="220"/>
    </row>
    <row r="137" spans="1:10" s="109" customFormat="1" ht="19.5">
      <c r="A137" s="270">
        <v>10.8</v>
      </c>
      <c r="B137" s="228" t="s">
        <v>250</v>
      </c>
      <c r="C137" s="219">
        <v>3</v>
      </c>
      <c r="D137" s="223" t="s">
        <v>32</v>
      </c>
      <c r="E137" s="219">
        <v>95</v>
      </c>
      <c r="F137" s="219">
        <f t="shared" si="18"/>
        <v>285</v>
      </c>
      <c r="G137" s="219">
        <v>90</v>
      </c>
      <c r="H137" s="219">
        <f t="shared" si="19"/>
        <v>270</v>
      </c>
      <c r="I137" s="219">
        <f t="shared" si="20"/>
        <v>555</v>
      </c>
      <c r="J137" s="220"/>
    </row>
    <row r="138" spans="1:10" s="109" customFormat="1" ht="19.5">
      <c r="A138" s="368">
        <v>10.9</v>
      </c>
      <c r="B138" s="228" t="s">
        <v>175</v>
      </c>
      <c r="C138" s="219">
        <v>10</v>
      </c>
      <c r="D138" s="223" t="s">
        <v>32</v>
      </c>
      <c r="E138" s="219">
        <v>230</v>
      </c>
      <c r="F138" s="219">
        <f t="shared" si="18"/>
        <v>2300</v>
      </c>
      <c r="G138" s="219">
        <v>90</v>
      </c>
      <c r="H138" s="219">
        <f t="shared" si="19"/>
        <v>900</v>
      </c>
      <c r="I138" s="219">
        <f t="shared" si="20"/>
        <v>3200</v>
      </c>
      <c r="J138" s="220"/>
    </row>
    <row r="139" spans="1:10" s="109" customFormat="1" ht="19.5">
      <c r="A139" s="278">
        <v>10.1</v>
      </c>
      <c r="B139" s="228" t="s">
        <v>248</v>
      </c>
      <c r="C139" s="219">
        <v>1</v>
      </c>
      <c r="D139" s="223" t="s">
        <v>173</v>
      </c>
      <c r="E139" s="219">
        <v>440</v>
      </c>
      <c r="F139" s="219">
        <f t="shared" si="18"/>
        <v>440</v>
      </c>
      <c r="G139" s="219">
        <v>200</v>
      </c>
      <c r="H139" s="219">
        <f t="shared" si="19"/>
        <v>200</v>
      </c>
      <c r="I139" s="219">
        <f t="shared" si="20"/>
        <v>640</v>
      </c>
      <c r="J139" s="220"/>
    </row>
    <row r="140" spans="1:10" s="109" customFormat="1" ht="19.5">
      <c r="A140" s="278">
        <v>10.11</v>
      </c>
      <c r="B140" s="222" t="s">
        <v>176</v>
      </c>
      <c r="C140" s="219">
        <v>80</v>
      </c>
      <c r="D140" s="223" t="s">
        <v>81</v>
      </c>
      <c r="E140" s="219">
        <v>12.32</v>
      </c>
      <c r="F140" s="219">
        <f t="shared" si="18"/>
        <v>985.6</v>
      </c>
      <c r="G140" s="219">
        <v>19</v>
      </c>
      <c r="H140" s="219">
        <f t="shared" si="19"/>
        <v>1520</v>
      </c>
      <c r="I140" s="219">
        <f t="shared" si="20"/>
        <v>2505.6</v>
      </c>
      <c r="J140" s="220"/>
    </row>
    <row r="141" spans="1:10" s="109" customFormat="1" ht="19.5">
      <c r="A141" s="270">
        <v>10.12</v>
      </c>
      <c r="B141" s="222" t="s">
        <v>177</v>
      </c>
      <c r="C141" s="219">
        <v>9</v>
      </c>
      <c r="D141" s="223" t="s">
        <v>81</v>
      </c>
      <c r="E141" s="219">
        <v>18</v>
      </c>
      <c r="F141" s="219">
        <f t="shared" si="18"/>
        <v>162</v>
      </c>
      <c r="G141" s="219">
        <v>10</v>
      </c>
      <c r="H141" s="219">
        <f t="shared" si="19"/>
        <v>90</v>
      </c>
      <c r="I141" s="219">
        <f t="shared" si="20"/>
        <v>252</v>
      </c>
      <c r="J141" s="220"/>
    </row>
    <row r="142" spans="1:10" s="109" customFormat="1" ht="19.5">
      <c r="A142" s="270">
        <v>10.13</v>
      </c>
      <c r="B142" s="222" t="s">
        <v>178</v>
      </c>
      <c r="C142" s="219">
        <v>215.28</v>
      </c>
      <c r="D142" s="223" t="s">
        <v>81</v>
      </c>
      <c r="E142" s="219">
        <v>12</v>
      </c>
      <c r="F142" s="219">
        <f t="shared" si="18"/>
        <v>2583.36</v>
      </c>
      <c r="G142" s="219">
        <v>7</v>
      </c>
      <c r="H142" s="219">
        <f t="shared" si="19"/>
        <v>1506.96</v>
      </c>
      <c r="I142" s="219">
        <f t="shared" si="20"/>
        <v>4090.32</v>
      </c>
      <c r="J142" s="220"/>
    </row>
    <row r="143" spans="1:10" s="109" customFormat="1" ht="19.5">
      <c r="A143" s="270">
        <v>10.14</v>
      </c>
      <c r="B143" s="222" t="s">
        <v>179</v>
      </c>
      <c r="C143" s="219">
        <v>437.48</v>
      </c>
      <c r="D143" s="223" t="s">
        <v>81</v>
      </c>
      <c r="E143" s="219">
        <v>7</v>
      </c>
      <c r="F143" s="219">
        <f t="shared" si="18"/>
        <v>3062.36</v>
      </c>
      <c r="G143" s="219">
        <v>5</v>
      </c>
      <c r="H143" s="219">
        <f t="shared" si="19"/>
        <v>2187.4</v>
      </c>
      <c r="I143" s="219">
        <f t="shared" si="20"/>
        <v>5249.76</v>
      </c>
      <c r="J143" s="220"/>
    </row>
    <row r="144" spans="1:10" s="109" customFormat="1" ht="19.5">
      <c r="A144" s="270">
        <v>10.15</v>
      </c>
      <c r="B144" s="222" t="s">
        <v>180</v>
      </c>
      <c r="C144" s="219">
        <v>2</v>
      </c>
      <c r="D144" s="223" t="s">
        <v>181</v>
      </c>
      <c r="E144" s="219">
        <v>506</v>
      </c>
      <c r="F144" s="219">
        <f t="shared" si="18"/>
        <v>1012</v>
      </c>
      <c r="G144" s="219">
        <v>90</v>
      </c>
      <c r="H144" s="219">
        <f t="shared" si="19"/>
        <v>180</v>
      </c>
      <c r="I144" s="219">
        <f t="shared" si="20"/>
        <v>1192</v>
      </c>
      <c r="J144" s="220"/>
    </row>
    <row r="145" spans="1:10" s="109" customFormat="1" ht="19.5">
      <c r="A145" s="270">
        <v>10.16</v>
      </c>
      <c r="B145" s="222" t="s">
        <v>182</v>
      </c>
      <c r="C145" s="219">
        <v>42</v>
      </c>
      <c r="D145" s="223" t="s">
        <v>181</v>
      </c>
      <c r="E145" s="219">
        <v>55</v>
      </c>
      <c r="F145" s="219">
        <f t="shared" si="18"/>
        <v>2310</v>
      </c>
      <c r="G145" s="219">
        <v>22</v>
      </c>
      <c r="H145" s="219">
        <f t="shared" si="19"/>
        <v>924</v>
      </c>
      <c r="I145" s="219">
        <f t="shared" si="20"/>
        <v>3234</v>
      </c>
      <c r="J145" s="220"/>
    </row>
    <row r="146" spans="1:10" s="109" customFormat="1" ht="19.5">
      <c r="A146" s="270">
        <v>10.17</v>
      </c>
      <c r="B146" s="279" t="s">
        <v>183</v>
      </c>
      <c r="C146" s="219">
        <v>1</v>
      </c>
      <c r="D146" s="223" t="s">
        <v>32</v>
      </c>
      <c r="E146" s="219">
        <v>300</v>
      </c>
      <c r="F146" s="219">
        <f t="shared" si="18"/>
        <v>300</v>
      </c>
      <c r="G146" s="219">
        <v>90</v>
      </c>
      <c r="H146" s="219">
        <f t="shared" si="19"/>
        <v>90</v>
      </c>
      <c r="I146" s="219">
        <f t="shared" si="20"/>
        <v>390</v>
      </c>
      <c r="J146" s="220"/>
    </row>
    <row r="147" spans="1:10" s="109" customFormat="1" ht="19.5">
      <c r="A147" s="270">
        <v>10.18</v>
      </c>
      <c r="B147" s="279" t="s">
        <v>184</v>
      </c>
      <c r="C147" s="219">
        <v>3</v>
      </c>
      <c r="D147" s="223" t="s">
        <v>32</v>
      </c>
      <c r="E147" s="219">
        <v>320</v>
      </c>
      <c r="F147" s="219">
        <f t="shared" si="18"/>
        <v>960</v>
      </c>
      <c r="G147" s="219">
        <v>288</v>
      </c>
      <c r="H147" s="219">
        <f t="shared" si="19"/>
        <v>864</v>
      </c>
      <c r="I147" s="219">
        <f t="shared" si="20"/>
        <v>1824</v>
      </c>
      <c r="J147" s="220"/>
    </row>
    <row r="148" spans="1:10" s="109" customFormat="1" ht="19.5">
      <c r="A148" s="270">
        <v>10.19</v>
      </c>
      <c r="B148" s="279" t="s">
        <v>185</v>
      </c>
      <c r="C148" s="219">
        <v>3</v>
      </c>
      <c r="D148" s="223" t="s">
        <v>32</v>
      </c>
      <c r="E148" s="219">
        <v>38</v>
      </c>
      <c r="F148" s="219">
        <f t="shared" si="18"/>
        <v>114</v>
      </c>
      <c r="G148" s="219">
        <v>0</v>
      </c>
      <c r="H148" s="219">
        <v>0</v>
      </c>
      <c r="I148" s="219">
        <f t="shared" si="20"/>
        <v>114</v>
      </c>
      <c r="J148" s="220"/>
    </row>
    <row r="149" spans="1:10" s="109" customFormat="1" ht="19.5">
      <c r="A149" s="278">
        <v>10.2</v>
      </c>
      <c r="B149" s="280" t="s">
        <v>186</v>
      </c>
      <c r="C149" s="219">
        <v>1</v>
      </c>
      <c r="D149" s="223" t="s">
        <v>32</v>
      </c>
      <c r="E149" s="219">
        <v>400</v>
      </c>
      <c r="F149" s="219">
        <f t="shared" si="18"/>
        <v>400</v>
      </c>
      <c r="G149" s="219">
        <v>120</v>
      </c>
      <c r="H149" s="219">
        <f t="shared" si="19"/>
        <v>120</v>
      </c>
      <c r="I149" s="219">
        <f t="shared" si="20"/>
        <v>520</v>
      </c>
      <c r="J149" s="220"/>
    </row>
    <row r="150" spans="1:10" s="109" customFormat="1" ht="19.5">
      <c r="A150" s="278">
        <v>10.21</v>
      </c>
      <c r="B150" s="222" t="s">
        <v>127</v>
      </c>
      <c r="C150" s="219">
        <v>1</v>
      </c>
      <c r="D150" s="223" t="s">
        <v>75</v>
      </c>
      <c r="E150" s="219">
        <v>2159.33</v>
      </c>
      <c r="F150" s="219">
        <f t="shared" si="18"/>
        <v>2159.33</v>
      </c>
      <c r="G150" s="219">
        <v>647.8</v>
      </c>
      <c r="H150" s="219">
        <f t="shared" si="19"/>
        <v>647.8</v>
      </c>
      <c r="I150" s="219">
        <f t="shared" si="20"/>
        <v>2807.13</v>
      </c>
      <c r="J150" s="220"/>
    </row>
    <row r="151" spans="1:10" s="109" customFormat="1" ht="19.5">
      <c r="A151" s="231"/>
      <c r="B151" s="221"/>
      <c r="C151" s="345"/>
      <c r="D151" s="346"/>
      <c r="E151" s="345"/>
      <c r="F151" s="345"/>
      <c r="G151" s="345"/>
      <c r="H151" s="345"/>
      <c r="I151" s="345"/>
      <c r="J151" s="347"/>
    </row>
    <row r="152" spans="1:10" s="235" customFormat="1" ht="21.75" customHeight="1">
      <c r="A152" s="348"/>
      <c r="B152" s="369" t="s">
        <v>187</v>
      </c>
      <c r="C152" s="350"/>
      <c r="D152" s="351"/>
      <c r="E152" s="350"/>
      <c r="F152" s="350">
        <f>SUM(F125:F151)</f>
        <v>35367.65</v>
      </c>
      <c r="G152" s="350"/>
      <c r="H152" s="350">
        <f>SUM(H125:H151)</f>
        <v>15267.159999999998</v>
      </c>
      <c r="I152" s="350">
        <f>F152+H152</f>
        <v>50634.81</v>
      </c>
      <c r="J152" s="351"/>
    </row>
    <row r="153" spans="1:10" s="109" customFormat="1" ht="19.5">
      <c r="A153" s="352"/>
      <c r="B153" s="353"/>
      <c r="C153" s="354"/>
      <c r="D153" s="355"/>
      <c r="E153" s="354"/>
      <c r="F153" s="354"/>
      <c r="G153" s="354"/>
      <c r="H153" s="354"/>
      <c r="I153" s="354"/>
      <c r="J153" s="355"/>
    </row>
    <row r="154" spans="1:10" s="109" customFormat="1" ht="20.25">
      <c r="A154" s="356">
        <v>11</v>
      </c>
      <c r="B154" s="357" t="s">
        <v>73</v>
      </c>
      <c r="C154" s="219"/>
      <c r="D154" s="220"/>
      <c r="E154" s="219"/>
      <c r="F154" s="219"/>
      <c r="G154" s="219"/>
      <c r="H154" s="219"/>
      <c r="I154" s="219"/>
      <c r="J154" s="220"/>
    </row>
    <row r="155" spans="1:10" s="109" customFormat="1" ht="19.5">
      <c r="A155" s="270">
        <v>11.1</v>
      </c>
      <c r="B155" s="222" t="s">
        <v>268</v>
      </c>
      <c r="C155" s="219">
        <v>6</v>
      </c>
      <c r="D155" s="223" t="s">
        <v>32</v>
      </c>
      <c r="E155" s="219">
        <v>10000</v>
      </c>
      <c r="F155" s="219">
        <f>C155*E155</f>
        <v>60000</v>
      </c>
      <c r="G155" s="219">
        <v>0</v>
      </c>
      <c r="H155" s="219">
        <f>C155*G155</f>
        <v>0</v>
      </c>
      <c r="I155" s="219">
        <f>F155+H155</f>
        <v>60000</v>
      </c>
      <c r="J155" s="220"/>
    </row>
    <row r="156" spans="1:10" s="109" customFormat="1" ht="19.5">
      <c r="A156" s="270">
        <v>11.2</v>
      </c>
      <c r="B156" s="222" t="s">
        <v>246</v>
      </c>
      <c r="C156" s="219">
        <v>6</v>
      </c>
      <c r="D156" s="223" t="s">
        <v>173</v>
      </c>
      <c r="E156" s="219">
        <v>1360</v>
      </c>
      <c r="F156" s="219">
        <f t="shared" si="18"/>
        <v>8160</v>
      </c>
      <c r="G156" s="219">
        <v>0</v>
      </c>
      <c r="H156" s="219">
        <f>C156*G156</f>
        <v>0</v>
      </c>
      <c r="I156" s="219">
        <f t="shared" si="20"/>
        <v>8160</v>
      </c>
      <c r="J156" s="220"/>
    </row>
    <row r="157" spans="1:10" s="109" customFormat="1" ht="19.5">
      <c r="A157" s="231"/>
      <c r="B157" s="221"/>
      <c r="C157" s="345"/>
      <c r="D157" s="347"/>
      <c r="E157" s="345"/>
      <c r="F157" s="345"/>
      <c r="G157" s="345"/>
      <c r="H157" s="345"/>
      <c r="I157" s="345"/>
      <c r="J157" s="347"/>
    </row>
    <row r="158" spans="1:10" s="235" customFormat="1" ht="23.25">
      <c r="A158" s="348"/>
      <c r="B158" s="349" t="s">
        <v>187</v>
      </c>
      <c r="C158" s="350"/>
      <c r="D158" s="351"/>
      <c r="E158" s="350"/>
      <c r="F158" s="350">
        <f>SUM(F155:F157)</f>
        <v>68160</v>
      </c>
      <c r="G158" s="350"/>
      <c r="H158" s="350">
        <f>SUM(H156:H157)</f>
        <v>0</v>
      </c>
      <c r="I158" s="350">
        <f>F158+H158</f>
        <v>68160</v>
      </c>
      <c r="J158" s="351"/>
    </row>
    <row r="159" spans="1:10" s="248" customFormat="1" ht="15">
      <c r="A159" s="250"/>
      <c r="B159" s="250"/>
      <c r="C159" s="250"/>
      <c r="D159" s="250"/>
      <c r="E159" s="250"/>
      <c r="F159" s="251"/>
      <c r="G159" s="250"/>
      <c r="H159" s="251"/>
      <c r="I159" s="252"/>
      <c r="J159" s="249"/>
    </row>
  </sheetData>
  <sheetProtection/>
  <mergeCells count="11">
    <mergeCell ref="A1:J1"/>
    <mergeCell ref="A2:C2"/>
    <mergeCell ref="D2:F2"/>
    <mergeCell ref="H2:J2"/>
    <mergeCell ref="A5:A6"/>
    <mergeCell ref="B5:B6"/>
    <mergeCell ref="C5:C6"/>
    <mergeCell ref="D5:D6"/>
    <mergeCell ref="E5:F5"/>
    <mergeCell ref="G5:H5"/>
    <mergeCell ref="J5:J6"/>
  </mergeCells>
  <printOptions gridLines="1"/>
  <pageMargins left="0.31496062992125984" right="0.1968503937007874" top="0.7874015748031497" bottom="0.7874015748031497" header="0.5118110236220472" footer="0.5118110236220472"/>
  <pageSetup horizontalDpi="600" verticalDpi="600" orientation="landscape" paperSize="9" scale="99" r:id="rId1"/>
  <headerFooter alignWithMargins="0">
    <oddHeader>&amp;Rแบบ  ปร.4  แผ่นที่&amp;P/&amp;N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0" zoomScaleSheetLayoutView="90" workbookViewId="0" topLeftCell="A1">
      <selection activeCell="L13" sqref="L13"/>
    </sheetView>
  </sheetViews>
  <sheetFormatPr defaultColWidth="9.140625" defaultRowHeight="12.75"/>
  <cols>
    <col min="1" max="1" width="12.7109375" style="0" customWidth="1"/>
    <col min="2" max="2" width="4.421875" style="0" customWidth="1"/>
    <col min="3" max="6" width="12.7109375" style="0" customWidth="1"/>
    <col min="7" max="7" width="4.421875" style="0" customWidth="1"/>
    <col min="8" max="8" width="17.7109375" style="0" customWidth="1"/>
  </cols>
  <sheetData>
    <row r="1" spans="1:8" ht="14.25" customHeight="1">
      <c r="A1" s="133"/>
      <c r="B1" s="133"/>
      <c r="C1" s="133"/>
      <c r="D1" s="423"/>
      <c r="E1" s="423"/>
      <c r="F1" s="133"/>
      <c r="G1" s="133"/>
      <c r="H1" s="133"/>
    </row>
    <row r="2" spans="1:8" ht="23.25">
      <c r="A2" s="133"/>
      <c r="B2" s="133"/>
      <c r="C2" s="133"/>
      <c r="D2" s="423"/>
      <c r="E2" s="423"/>
      <c r="F2" s="133"/>
      <c r="G2" s="133"/>
      <c r="H2" s="133"/>
    </row>
    <row r="3" spans="1:8" ht="23.25">
      <c r="A3" s="133"/>
      <c r="B3" s="133"/>
      <c r="C3" s="133"/>
      <c r="D3" s="423"/>
      <c r="E3" s="423"/>
      <c r="F3" s="133"/>
      <c r="G3" s="133"/>
      <c r="H3" s="133"/>
    </row>
    <row r="4" spans="1:8" ht="23.25">
      <c r="A4" s="133"/>
      <c r="B4" s="133"/>
      <c r="C4" s="133"/>
      <c r="D4" s="423"/>
      <c r="E4" s="423"/>
      <c r="F4" s="133"/>
      <c r="G4" s="133"/>
      <c r="H4" s="133"/>
    </row>
    <row r="5" spans="1:8" ht="35.25" customHeight="1">
      <c r="A5" s="133"/>
      <c r="B5" s="133"/>
      <c r="C5" s="133"/>
      <c r="D5" s="423"/>
      <c r="E5" s="423"/>
      <c r="F5" s="133"/>
      <c r="G5" s="133"/>
      <c r="H5" s="133"/>
    </row>
    <row r="6" spans="1:8" ht="26.25">
      <c r="A6" s="424" t="s">
        <v>79</v>
      </c>
      <c r="B6" s="424"/>
      <c r="C6" s="424"/>
      <c r="D6" s="424"/>
      <c r="E6" s="424"/>
      <c r="F6" s="424"/>
      <c r="G6" s="424"/>
      <c r="H6" s="424"/>
    </row>
    <row r="7" spans="1:8" s="134" customFormat="1" ht="26.25">
      <c r="A7" s="424" t="s">
        <v>80</v>
      </c>
      <c r="B7" s="424"/>
      <c r="C7" s="424"/>
      <c r="D7" s="424"/>
      <c r="E7" s="424"/>
      <c r="F7" s="424"/>
      <c r="G7" s="424"/>
      <c r="H7" s="424"/>
    </row>
    <row r="8" spans="1:8" s="134" customFormat="1" ht="26.25">
      <c r="A8" s="424" t="s">
        <v>289</v>
      </c>
      <c r="B8" s="424"/>
      <c r="C8" s="424"/>
      <c r="D8" s="424"/>
      <c r="E8" s="424"/>
      <c r="F8" s="424"/>
      <c r="G8" s="424"/>
      <c r="H8" s="424"/>
    </row>
    <row r="9" spans="1:8" s="134" customFormat="1" ht="26.25">
      <c r="A9" s="424" t="s">
        <v>118</v>
      </c>
      <c r="B9" s="424"/>
      <c r="C9" s="424"/>
      <c r="D9" s="424"/>
      <c r="E9" s="424"/>
      <c r="F9" s="424"/>
      <c r="G9" s="424"/>
      <c r="H9" s="424"/>
    </row>
    <row r="10" spans="1:8" ht="23.25">
      <c r="A10" s="135"/>
      <c r="B10" s="135"/>
      <c r="C10" s="135"/>
      <c r="D10" s="135"/>
      <c r="E10" s="135"/>
      <c r="F10" s="135"/>
      <c r="G10" s="135"/>
      <c r="H10" s="135"/>
    </row>
    <row r="11" spans="1:8" ht="23.25">
      <c r="A11" s="244"/>
      <c r="B11" s="244"/>
      <c r="C11" s="136" t="s">
        <v>263</v>
      </c>
      <c r="D11" s="244"/>
      <c r="E11" s="244"/>
      <c r="F11" s="244"/>
      <c r="G11" s="244"/>
      <c r="H11" s="244"/>
    </row>
    <row r="12" spans="1:10" ht="27">
      <c r="A12" s="245"/>
      <c r="B12" s="245"/>
      <c r="C12" s="136" t="s">
        <v>206</v>
      </c>
      <c r="D12" s="245"/>
      <c r="E12" s="245"/>
      <c r="F12" s="245"/>
      <c r="G12" s="245"/>
      <c r="H12" s="245"/>
      <c r="J12" s="155"/>
    </row>
    <row r="13" spans="1:8" ht="23.25">
      <c r="A13" s="246" t="s">
        <v>119</v>
      </c>
      <c r="B13" s="247"/>
      <c r="C13" s="136" t="s">
        <v>205</v>
      </c>
      <c r="D13" s="245"/>
      <c r="E13" s="245"/>
      <c r="F13" s="245"/>
      <c r="G13" s="245"/>
      <c r="H13" s="245"/>
    </row>
    <row r="14" spans="1:8" ht="23.25">
      <c r="A14" s="246"/>
      <c r="B14" s="247"/>
      <c r="C14" s="136" t="s">
        <v>273</v>
      </c>
      <c r="D14" s="136"/>
      <c r="E14" s="136"/>
      <c r="F14" s="136"/>
      <c r="G14" s="136"/>
      <c r="H14" s="245"/>
    </row>
    <row r="15" spans="1:8" ht="23.25">
      <c r="A15" s="245"/>
      <c r="B15" s="245"/>
      <c r="C15" s="245" t="s">
        <v>277</v>
      </c>
      <c r="D15" s="245"/>
      <c r="E15" s="245"/>
      <c r="F15" s="245"/>
      <c r="G15" s="245"/>
      <c r="H15" s="245"/>
    </row>
    <row r="16" spans="1:8" ht="23.25">
      <c r="A16" s="246" t="s">
        <v>120</v>
      </c>
      <c r="B16" s="247"/>
      <c r="C16" s="136" t="s">
        <v>207</v>
      </c>
      <c r="D16" s="245"/>
      <c r="E16" s="245"/>
      <c r="F16" s="245"/>
      <c r="G16" s="245"/>
      <c r="H16" s="245"/>
    </row>
    <row r="17" spans="1:8" ht="23.25">
      <c r="A17" s="246"/>
      <c r="B17" s="247"/>
      <c r="C17" s="136" t="s">
        <v>208</v>
      </c>
      <c r="D17" s="245"/>
      <c r="E17" s="245"/>
      <c r="F17" s="245"/>
      <c r="G17" s="245"/>
      <c r="H17" s="245"/>
    </row>
    <row r="18" spans="1:8" ht="23.25">
      <c r="A18" s="245"/>
      <c r="B18" s="245"/>
      <c r="C18" s="245" t="s">
        <v>274</v>
      </c>
      <c r="D18" s="245"/>
      <c r="E18" s="245"/>
      <c r="F18" s="245"/>
      <c r="G18" s="245"/>
      <c r="H18" s="245"/>
    </row>
    <row r="19" spans="1:8" ht="23.25">
      <c r="A19" s="245"/>
      <c r="B19" s="245"/>
      <c r="C19" s="136" t="s">
        <v>121</v>
      </c>
      <c r="D19" s="245"/>
      <c r="E19" s="245"/>
      <c r="F19" s="245"/>
      <c r="G19" s="245"/>
      <c r="H19" s="245"/>
    </row>
    <row r="20" spans="1:8" ht="23.25">
      <c r="A20" s="245"/>
      <c r="B20" s="245"/>
      <c r="C20" s="136" t="s">
        <v>122</v>
      </c>
      <c r="D20" s="245"/>
      <c r="E20" s="245"/>
      <c r="F20" s="245"/>
      <c r="G20" s="245"/>
      <c r="H20" s="245"/>
    </row>
    <row r="21" spans="1:8" ht="23.25">
      <c r="A21" s="137"/>
      <c r="B21" s="137"/>
      <c r="C21" s="136" t="s">
        <v>275</v>
      </c>
      <c r="D21" s="138"/>
      <c r="E21" s="138"/>
      <c r="F21" s="138"/>
      <c r="G21" s="138"/>
      <c r="H21" s="138"/>
    </row>
    <row r="22" spans="1:8" ht="23.25">
      <c r="A22" s="137"/>
      <c r="B22" s="137"/>
      <c r="C22" s="136" t="s">
        <v>276</v>
      </c>
      <c r="D22" s="138"/>
      <c r="E22" s="138"/>
      <c r="F22" s="138"/>
      <c r="G22" s="138"/>
      <c r="H22" s="138"/>
    </row>
    <row r="23" spans="1:8" ht="23.25">
      <c r="A23" s="137"/>
      <c r="B23" s="137"/>
      <c r="C23" s="136"/>
      <c r="D23" s="138"/>
      <c r="E23" s="138"/>
      <c r="F23" s="138"/>
      <c r="G23" s="138"/>
      <c r="H23" s="138"/>
    </row>
    <row r="24" spans="1:8" ht="23.25">
      <c r="A24" s="137"/>
      <c r="B24" s="137"/>
      <c r="C24" s="136"/>
      <c r="D24" s="138"/>
      <c r="E24" s="138"/>
      <c r="F24" s="138"/>
      <c r="G24" s="138"/>
      <c r="H24" s="138"/>
    </row>
    <row r="25" spans="1:8" ht="23.25">
      <c r="A25" s="137"/>
      <c r="B25" s="137"/>
      <c r="C25" s="136"/>
      <c r="D25" s="138"/>
      <c r="E25" s="138"/>
      <c r="F25" s="138"/>
      <c r="G25" s="138"/>
      <c r="H25" s="138"/>
    </row>
    <row r="26" spans="1:8" ht="23.25">
      <c r="A26" s="133"/>
      <c r="B26" s="133"/>
      <c r="C26" s="133"/>
      <c r="D26" s="139" t="s">
        <v>123</v>
      </c>
      <c r="E26" s="139"/>
      <c r="F26" s="139"/>
      <c r="G26" s="133"/>
      <c r="H26" s="133"/>
    </row>
    <row r="27" spans="1:8" ht="23.25">
      <c r="A27" s="133"/>
      <c r="B27" s="133"/>
      <c r="C27" s="133"/>
      <c r="D27" s="140" t="s">
        <v>272</v>
      </c>
      <c r="E27" s="140"/>
      <c r="F27" s="140"/>
      <c r="G27" s="140"/>
      <c r="H27" s="140"/>
    </row>
    <row r="28" ht="23.25">
      <c r="A28" s="141" t="s">
        <v>124</v>
      </c>
    </row>
    <row r="29" ht="23.25">
      <c r="A29" s="136" t="s">
        <v>125</v>
      </c>
    </row>
  </sheetData>
  <sheetProtection/>
  <mergeCells count="5">
    <mergeCell ref="D1:E5"/>
    <mergeCell ref="A6:H6"/>
    <mergeCell ref="A7:H7"/>
    <mergeCell ref="A8:H8"/>
    <mergeCell ref="A9:H9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2016-10-19T03:18:49Z</cp:lastPrinted>
  <dcterms:created xsi:type="dcterms:W3CDTF">2007-08-02T13:48:04Z</dcterms:created>
  <dcterms:modified xsi:type="dcterms:W3CDTF">2016-10-25T03:50:50Z</dcterms:modified>
  <cp:category/>
  <cp:version/>
  <cp:contentType/>
  <cp:contentStatus/>
</cp:coreProperties>
</file>